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120" yWindow="-285" windowWidth="18795" windowHeight="8010"/>
  </bookViews>
  <sheets>
    <sheet name="108普影視科" sheetId="1" r:id="rId1"/>
  </sheets>
  <calcPr calcId="145621"/>
</workbook>
</file>

<file path=xl/calcChain.xml><?xml version="1.0" encoding="utf-8"?>
<calcChain xmlns="http://schemas.openxmlformats.org/spreadsheetml/2006/main">
  <c r="I68" i="1" l="1"/>
  <c r="P64" i="1"/>
  <c r="N64" i="1"/>
  <c r="L64" i="1"/>
  <c r="R59" i="1"/>
  <c r="P59" i="1"/>
  <c r="N59" i="1"/>
  <c r="L59" i="1"/>
  <c r="I59" i="1"/>
  <c r="F59" i="1"/>
  <c r="T59" i="1" l="1"/>
  <c r="AB37" i="1" l="1"/>
  <c r="Z2" i="1"/>
  <c r="V2" i="1"/>
  <c r="R2" i="1"/>
  <c r="N2" i="1"/>
  <c r="D22" i="1" l="1"/>
  <c r="D24" i="1"/>
  <c r="AB24" i="1"/>
  <c r="D37" i="1" l="1"/>
  <c r="E37" i="1" l="1"/>
  <c r="L68" i="1"/>
  <c r="R64" i="1"/>
  <c r="AB14" i="1"/>
  <c r="AB16" i="1" l="1"/>
  <c r="AB34" i="1"/>
  <c r="AB28" i="1"/>
  <c r="AB22" i="1"/>
  <c r="AB4" i="1"/>
  <c r="D4" i="1"/>
  <c r="D34" i="1"/>
  <c r="E34" i="1" s="1"/>
  <c r="D28" i="1"/>
  <c r="D16" i="1"/>
  <c r="D14" i="1"/>
  <c r="E14" i="1" l="1"/>
  <c r="I53" i="1"/>
  <c r="F64" i="1"/>
  <c r="E16" i="1"/>
  <c r="L53" i="1"/>
  <c r="F68" i="1"/>
  <c r="N68" i="1" s="1"/>
  <c r="P68" i="1" s="1"/>
  <c r="I64" i="1"/>
  <c r="E4" i="1"/>
  <c r="F53" i="1"/>
  <c r="E28" i="1"/>
  <c r="T64" i="1"/>
  <c r="U64" i="1" s="1"/>
  <c r="AA45" i="1"/>
  <c r="X72" i="1" s="1"/>
  <c r="W45" i="1"/>
  <c r="T72" i="1" s="1"/>
  <c r="S45" i="1"/>
  <c r="P72" i="1" s="1"/>
  <c r="O45" i="1"/>
  <c r="M72" i="1" s="1"/>
  <c r="K45" i="1"/>
  <c r="I72" i="1" s="1"/>
  <c r="H45" i="1"/>
  <c r="F72" i="1" s="1"/>
  <c r="E24" i="1"/>
  <c r="E22" i="1"/>
  <c r="J2" i="1"/>
  <c r="G2" i="1"/>
  <c r="O53" i="1" l="1"/>
  <c r="P53" i="1" s="1"/>
  <c r="AA72" i="1"/>
  <c r="AC72" i="1" s="1"/>
  <c r="AB1" i="1"/>
  <c r="AB2" i="1"/>
</calcChain>
</file>

<file path=xl/sharedStrings.xml><?xml version="1.0" encoding="utf-8"?>
<sst xmlns="http://schemas.openxmlformats.org/spreadsheetml/2006/main" count="224" uniqueCount="117">
  <si>
    <t>一上</t>
    <phoneticPr fontId="1" type="noConversion"/>
  </si>
  <si>
    <t>一下</t>
    <phoneticPr fontId="1" type="noConversion"/>
  </si>
  <si>
    <t>二上</t>
    <phoneticPr fontId="1" type="noConversion"/>
  </si>
  <si>
    <t>二下</t>
    <phoneticPr fontId="1" type="noConversion"/>
  </si>
  <si>
    <t>三上</t>
    <phoneticPr fontId="1" type="noConversion"/>
  </si>
  <si>
    <t>三下</t>
    <phoneticPr fontId="1" type="noConversion"/>
  </si>
  <si>
    <t>國語文</t>
    <phoneticPr fontId="1" type="noConversion"/>
  </si>
  <si>
    <t>英語文</t>
    <phoneticPr fontId="1" type="noConversion"/>
  </si>
  <si>
    <t>數學</t>
    <phoneticPr fontId="1" type="noConversion"/>
  </si>
  <si>
    <t>歷史</t>
    <phoneticPr fontId="1" type="noConversion"/>
  </si>
  <si>
    <t>地理</t>
    <phoneticPr fontId="1" type="noConversion"/>
  </si>
  <si>
    <t>化學</t>
    <phoneticPr fontId="1" type="noConversion"/>
  </si>
  <si>
    <t>音樂</t>
    <phoneticPr fontId="1" type="noConversion"/>
  </si>
  <si>
    <t>美術</t>
    <phoneticPr fontId="1" type="noConversion"/>
  </si>
  <si>
    <t>生涯規劃</t>
    <phoneticPr fontId="1" type="noConversion"/>
  </si>
  <si>
    <t>資訊科技</t>
    <phoneticPr fontId="1" type="noConversion"/>
  </si>
  <si>
    <t>健康與護理</t>
    <phoneticPr fontId="1" type="noConversion"/>
  </si>
  <si>
    <t>體育</t>
    <phoneticPr fontId="1" type="noConversion"/>
  </si>
  <si>
    <t>課目</t>
    <phoneticPr fontId="1" type="noConversion"/>
  </si>
  <si>
    <t>學分</t>
    <phoneticPr fontId="1" type="noConversion"/>
  </si>
  <si>
    <t>實得學分數</t>
    <phoneticPr fontId="1" type="noConversion"/>
  </si>
  <si>
    <t>實得
學分數</t>
    <phoneticPr fontId="1" type="noConversion"/>
  </si>
  <si>
    <t>實得
學分數</t>
    <phoneticPr fontId="1" type="noConversion"/>
  </si>
  <si>
    <t>最低畢
業門檻
↓↓↓</t>
    <phoneticPr fontId="1" type="noConversion"/>
  </si>
  <si>
    <t>108課綱適用</t>
    <phoneticPr fontId="1" type="noConversion"/>
  </si>
  <si>
    <t>全民國防教育</t>
    <phoneticPr fontId="1" type="noConversion"/>
  </si>
  <si>
    <t>課綱
學分</t>
    <phoneticPr fontId="1" type="noConversion"/>
  </si>
  <si>
    <t>總計
實得
學分</t>
    <phoneticPr fontId="1" type="noConversion"/>
  </si>
  <si>
    <t>試算
審核</t>
    <phoneticPr fontId="1" type="noConversion"/>
  </si>
  <si>
    <t>資訊科技</t>
    <phoneticPr fontId="1" type="noConversion"/>
  </si>
  <si>
    <t>公民與社會</t>
    <phoneticPr fontId="1" type="noConversion"/>
  </si>
  <si>
    <t>物理</t>
    <phoneticPr fontId="1" type="noConversion"/>
  </si>
  <si>
    <t>藝術概論</t>
    <phoneticPr fontId="1" type="noConversion"/>
  </si>
  <si>
    <t>藝術欣賞</t>
    <phoneticPr fontId="1" type="noConversion"/>
  </si>
  <si>
    <t>藝術與科技</t>
    <phoneticPr fontId="1" type="noConversion"/>
  </si>
  <si>
    <t>展演實務</t>
    <phoneticPr fontId="1" type="noConversion"/>
  </si>
  <si>
    <t xml:space="preserve">音像藝術展演實務(4擇1) </t>
    <phoneticPr fontId="1" type="noConversion"/>
  </si>
  <si>
    <t xml:space="preserve">多媒材實務 </t>
    <phoneticPr fontId="1" type="noConversion"/>
  </si>
  <si>
    <t>劇場技術基礎實作</t>
    <phoneticPr fontId="1" type="noConversion"/>
  </si>
  <si>
    <t>數位攝錄影實務</t>
    <phoneticPr fontId="1" type="noConversion"/>
  </si>
  <si>
    <t>影音後製實作</t>
    <phoneticPr fontId="1" type="noConversion"/>
  </si>
  <si>
    <t xml:space="preserve">初級影視製作 </t>
    <phoneticPr fontId="1" type="noConversion"/>
  </si>
  <si>
    <t xml:space="preserve">影像特效處理 </t>
    <phoneticPr fontId="1" type="noConversion"/>
  </si>
  <si>
    <t xml:space="preserve">專題實作 </t>
    <phoneticPr fontId="1" type="noConversion"/>
  </si>
  <si>
    <t>服裝與造型實作</t>
    <phoneticPr fontId="1" type="noConversion"/>
  </si>
  <si>
    <t>數位音樂應用</t>
    <phoneticPr fontId="1" type="noConversion"/>
  </si>
  <si>
    <t xml:space="preserve">表演基礎實作 </t>
    <phoneticPr fontId="1" type="noConversion"/>
  </si>
  <si>
    <t>基礎攝影實務</t>
    <phoneticPr fontId="1" type="noConversion"/>
  </si>
  <si>
    <t>影視編劇技巧</t>
    <phoneticPr fontId="1" type="noConversion"/>
  </si>
  <si>
    <t>劇本導讀</t>
    <phoneticPr fontId="1" type="noConversion"/>
  </si>
  <si>
    <t>劇本導讀</t>
    <phoneticPr fontId="1" type="noConversion"/>
  </si>
  <si>
    <t>節目企劃與設計</t>
    <phoneticPr fontId="1" type="noConversion"/>
  </si>
  <si>
    <t>影視配音與配樂實作</t>
    <phoneticPr fontId="1" type="noConversion"/>
  </si>
  <si>
    <t>紀錄片製作</t>
    <phoneticPr fontId="1" type="noConversion"/>
  </si>
  <si>
    <t>電腦繪圖實務</t>
    <phoneticPr fontId="1" type="noConversion"/>
  </si>
  <si>
    <t>表演潛能開發應用</t>
    <phoneticPr fontId="1" type="noConversion"/>
  </si>
  <si>
    <t>地理</t>
    <phoneticPr fontId="1" type="noConversion"/>
  </si>
  <si>
    <t>音樂</t>
    <phoneticPr fontId="1" type="noConversion"/>
  </si>
  <si>
    <t>影視配音與配樂實作</t>
    <phoneticPr fontId="1" type="noConversion"/>
  </si>
  <si>
    <t>插畫設計應用</t>
    <phoneticPr fontId="1" type="noConversion"/>
  </si>
  <si>
    <t>創意攝影實作</t>
    <phoneticPr fontId="1" type="noConversion"/>
  </si>
  <si>
    <t>劇場遊戲實作</t>
    <phoneticPr fontId="1" type="noConversion"/>
  </si>
  <si>
    <t xml:space="preserve">音樂創作實務 </t>
    <phoneticPr fontId="1" type="noConversion"/>
  </si>
  <si>
    <t>5擇1</t>
    <phoneticPr fontId="1" type="noConversion"/>
  </si>
  <si>
    <t>劇本寫作</t>
    <phoneticPr fontId="1" type="noConversion"/>
  </si>
  <si>
    <t>劇場圖學應用</t>
    <phoneticPr fontId="1" type="noConversion"/>
  </si>
  <si>
    <t>2擇1</t>
    <phoneticPr fontId="1" type="noConversion"/>
  </si>
  <si>
    <t>部定必修96</t>
    <phoneticPr fontId="1" type="noConversion"/>
  </si>
  <si>
    <t>校定必修29</t>
    <phoneticPr fontId="1" type="noConversion"/>
  </si>
  <si>
    <t>校定選修35</t>
    <phoneticPr fontId="1" type="noConversion"/>
  </si>
  <si>
    <t>化學</t>
    <phoneticPr fontId="1" type="noConversion"/>
  </si>
  <si>
    <t>化學</t>
    <phoneticPr fontId="1" type="noConversion"/>
  </si>
  <si>
    <t>美術</t>
    <phoneticPr fontId="1" type="noConversion"/>
  </si>
  <si>
    <t>美術</t>
    <phoneticPr fontId="1" type="noConversion"/>
  </si>
  <si>
    <t>畢業審核第二大區</t>
    <phoneticPr fontId="1" type="noConversion"/>
  </si>
  <si>
    <r>
      <t>第一大區審核部分項目未通過者，
但第二大區全部項目(四項)通過，</t>
    </r>
    <r>
      <rPr>
        <sz val="20"/>
        <color rgb="FFFF0000"/>
        <rFont val="標楷體"/>
        <family val="4"/>
        <charset val="136"/>
      </rPr>
      <t>視為畢業生.</t>
    </r>
    <phoneticPr fontId="1" type="noConversion"/>
  </si>
  <si>
    <t>1.部定必修科目均須修習且至少85%及格</t>
    <phoneticPr fontId="1" type="noConversion"/>
  </si>
  <si>
    <t>試算
1.</t>
    <phoneticPr fontId="1" type="noConversion"/>
  </si>
  <si>
    <t>A</t>
    <phoneticPr fontId="1" type="noConversion"/>
  </si>
  <si>
    <t>+</t>
    <phoneticPr fontId="1" type="noConversion"/>
  </si>
  <si>
    <t>B</t>
    <phoneticPr fontId="1" type="noConversion"/>
  </si>
  <si>
    <t>C</t>
    <phoneticPr fontId="1" type="noConversion"/>
  </si>
  <si>
    <t>≥</t>
    <phoneticPr fontId="1" type="noConversion"/>
  </si>
  <si>
    <t>試算審核</t>
    <phoneticPr fontId="1" type="noConversion"/>
  </si>
  <si>
    <t>2.專業及實習科目至少須修習80學分並至少60學分以上,含實習及格學分數至少30學分以上及格。</t>
    <phoneticPr fontId="1" type="noConversion"/>
  </si>
  <si>
    <t>畢業生請協助將檔案存檔，檔名"班級+姓名"，將檔案由導師收齊，提出複查。</t>
    <phoneticPr fontId="1" type="noConversion"/>
  </si>
  <si>
    <t>2_1B+C+E+F+G+H業及實習科目至少須修習80學分</t>
    <phoneticPr fontId="1" type="noConversion"/>
  </si>
  <si>
    <t>試算
2_1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</si>
  <si>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</si>
  <si>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</si>
  <si>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</si>
  <si>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</si>
  <si>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2_2 B+C+E+F+G+H專業及實習科目至少須修習80學分至少60學分以上</t>
    <phoneticPr fontId="1" type="noConversion"/>
  </si>
  <si>
    <t>試算
2_2</t>
    <phoneticPr fontId="1" type="noConversion"/>
  </si>
  <si>
    <t>試算
審核</t>
    <phoneticPr fontId="1" type="noConversion"/>
  </si>
  <si>
    <t>2_3 C+F+H 實習及格學分數至少45學分以上及格。</t>
    <phoneticPr fontId="1" type="noConversion"/>
  </si>
  <si>
    <t>試算
2_3</t>
    <phoneticPr fontId="1" type="noConversion"/>
  </si>
  <si>
    <t>3.畢業學分數:160學分</t>
    <phoneticPr fontId="1" type="noConversion"/>
  </si>
  <si>
    <t>試算
3</t>
    <phoneticPr fontId="1" type="noConversion"/>
  </si>
  <si>
    <t>一上實得學分數</t>
    <phoneticPr fontId="1" type="noConversion"/>
  </si>
  <si>
    <t>一下實得學分數</t>
    <phoneticPr fontId="1" type="noConversion"/>
  </si>
  <si>
    <t>二上實得學分數</t>
    <phoneticPr fontId="1" type="noConversion"/>
  </si>
  <si>
    <t>二嚇實得學分數</t>
    <phoneticPr fontId="1" type="noConversion"/>
  </si>
  <si>
    <t>三上實得學分數</t>
    <phoneticPr fontId="1" type="noConversion"/>
  </si>
  <si>
    <t>三下得學分數</t>
    <phoneticPr fontId="1" type="noConversion"/>
  </si>
  <si>
    <t>=</t>
    <phoneticPr fontId="1" type="noConversion"/>
  </si>
  <si>
    <t>試算
審核</t>
    <phoneticPr fontId="1" type="noConversion"/>
  </si>
  <si>
    <t>A+B+C:至少96學分及格(部定學分數:112*85%)</t>
    <phoneticPr fontId="1" type="noConversion"/>
  </si>
  <si>
    <t>A一般
56</t>
    <phoneticPr fontId="1" type="noConversion"/>
  </si>
  <si>
    <t>B專業
11</t>
    <phoneticPr fontId="1" type="noConversion"/>
  </si>
  <si>
    <t>C實習
29</t>
    <phoneticPr fontId="1" type="noConversion"/>
  </si>
  <si>
    <t>D一般0</t>
    <phoneticPr fontId="1" type="noConversion"/>
  </si>
  <si>
    <t>E專業0</t>
    <phoneticPr fontId="1" type="noConversion"/>
  </si>
  <si>
    <t>F實習29</t>
    <phoneticPr fontId="1" type="noConversion"/>
  </si>
  <si>
    <t>G專業14</t>
    <phoneticPr fontId="1" type="noConversion"/>
  </si>
  <si>
    <t>H實習21</t>
    <phoneticPr fontId="1" type="noConversion"/>
  </si>
  <si>
    <t>普通班影視科  108入學 110畢業適用  111.05.11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</si>
</sst>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20"/>
      <name val="標楷體"/>
      <family val="4"/>
      <charset val="136"/>
    </font>
    <font>
      <sz val="20"/>
      <color rgb="FFFF000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255"/>
    </xf>
    <xf numFmtId="0" fontId="2" fillId="4" borderId="3" xfId="0" applyFont="1" applyFill="1" applyBorder="1" applyAlignment="1">
      <alignment horizontal="center" vertical="center" textRotation="255"/>
    </xf>
    <xf numFmtId="0" fontId="2" fillId="4" borderId="4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4" xfId="0" applyFont="1" applyFill="1" applyBorder="1" applyAlignment="1">
      <alignment horizontal="center" vertical="center" textRotation="255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textRotation="255"/>
    </xf>
    <xf numFmtId="0" fontId="5" fillId="5" borderId="3" xfId="0" applyFont="1" applyFill="1" applyBorder="1" applyAlignment="1">
      <alignment horizontal="center" vertical="center" textRotation="255"/>
    </xf>
    <xf numFmtId="0" fontId="5" fillId="5" borderId="4" xfId="0" applyFont="1" applyFill="1" applyBorder="1" applyAlignment="1">
      <alignment horizontal="center" vertical="center" textRotation="255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/>
    </xf>
    <xf numFmtId="0" fontId="7" fillId="8" borderId="13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3" fillId="9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 wrapText="1"/>
    </xf>
    <xf numFmtId="0" fontId="2" fillId="11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75"/>
  <sheetViews>
    <sheetView tabSelected="1" topLeftCell="C1" zoomScale="60" zoomScaleNormal="60" workbookViewId="0">
      <pane ySplit="3" topLeftCell="A34" activePane="bottomLeft" state="frozen"/>
      <selection pane="bottomLeft" activeCell="H21" sqref="H21"/>
    </sheetView>
  </sheetViews>
  <sheetFormatPr defaultRowHeight="16.5" x14ac:dyDescent="0.25"/>
  <cols>
    <col min="1" max="1" width="3" style="1" customWidth="1"/>
    <col min="2" max="2" width="9.375" style="1" customWidth="1"/>
    <col min="3" max="3" width="8.875" style="1" bestFit="1" customWidth="1"/>
    <col min="4" max="4" width="6.625" style="1" bestFit="1" customWidth="1"/>
    <col min="5" max="5" width="9.5" style="11" bestFit="1" customWidth="1"/>
    <col min="6" max="6" width="24" style="1" customWidth="1"/>
    <col min="7" max="7" width="6" style="1" bestFit="1" customWidth="1"/>
    <col min="8" max="8" width="6.625" style="1" customWidth="1"/>
    <col min="9" max="9" width="24" style="1" customWidth="1"/>
    <col min="10" max="10" width="6" style="1" bestFit="1" customWidth="1"/>
    <col min="11" max="11" width="6.625" style="1" customWidth="1"/>
    <col min="12" max="12" width="6.625" style="49" customWidth="1"/>
    <col min="13" max="13" width="22.5" style="1" customWidth="1"/>
    <col min="14" max="14" width="6" style="1" bestFit="1" customWidth="1"/>
    <col min="15" max="15" width="6.625" style="1" customWidth="1"/>
    <col min="16" max="16" width="6" style="1" bestFit="1" customWidth="1"/>
    <col min="17" max="17" width="18.375" style="1" customWidth="1"/>
    <col min="18" max="18" width="6" style="1" bestFit="1" customWidth="1"/>
    <col min="19" max="19" width="6.625" style="1" customWidth="1"/>
    <col min="20" max="20" width="6" style="1" bestFit="1" customWidth="1"/>
    <col min="21" max="21" width="22.875" style="1" bestFit="1" customWidth="1"/>
    <col min="22" max="22" width="6" style="1" bestFit="1" customWidth="1"/>
    <col min="23" max="23" width="6.625" style="1" customWidth="1"/>
    <col min="24" max="24" width="6" style="1" bestFit="1" customWidth="1"/>
    <col min="25" max="25" width="20.5" style="1" bestFit="1" customWidth="1"/>
    <col min="26" max="26" width="6" style="1" bestFit="1" customWidth="1"/>
    <col min="27" max="27" width="6.625" style="1" customWidth="1"/>
    <col min="28" max="28" width="6.875" style="11" bestFit="1" customWidth="1"/>
    <col min="29" max="16384" width="9" style="1"/>
  </cols>
  <sheetData>
    <row r="1" spans="2:28" ht="46.5" customHeight="1" x14ac:dyDescent="0.25">
      <c r="B1" s="102" t="s">
        <v>116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1" t="s">
        <v>24</v>
      </c>
      <c r="Y1" s="101"/>
      <c r="Z1" s="101"/>
      <c r="AA1" s="101"/>
      <c r="AB1" s="1" t="str">
        <f>IF(SUM(G2+J2+N2+R2+V2+Z2)=SUM(AB4:AB44),"符合","有誤")</f>
        <v>符合</v>
      </c>
    </row>
    <row r="2" spans="2:28" ht="32.25" customHeight="1" x14ac:dyDescent="0.25">
      <c r="B2" s="107"/>
      <c r="C2" s="107"/>
      <c r="F2" s="12" t="s">
        <v>0</v>
      </c>
      <c r="G2" s="12">
        <f>SUM(G4:G44)</f>
        <v>32</v>
      </c>
      <c r="H2" s="12"/>
      <c r="I2" s="12" t="s">
        <v>1</v>
      </c>
      <c r="J2" s="12">
        <f>SUM(J4:J44)</f>
        <v>32</v>
      </c>
      <c r="K2" s="12"/>
      <c r="L2" s="107" t="s">
        <v>2</v>
      </c>
      <c r="M2" s="107"/>
      <c r="N2" s="12">
        <f>SUM(N4:N44)-8</f>
        <v>31</v>
      </c>
      <c r="O2" s="12"/>
      <c r="P2" s="107" t="s">
        <v>3</v>
      </c>
      <c r="Q2" s="107"/>
      <c r="R2" s="12">
        <f>SUM(R4:R44)-8</f>
        <v>31</v>
      </c>
      <c r="S2" s="12"/>
      <c r="T2" s="107" t="s">
        <v>4</v>
      </c>
      <c r="U2" s="107"/>
      <c r="V2" s="12">
        <f>SUM(V4:V44)-3</f>
        <v>30</v>
      </c>
      <c r="W2" s="12"/>
      <c r="X2" s="107" t="s">
        <v>5</v>
      </c>
      <c r="Y2" s="107"/>
      <c r="Z2" s="12">
        <f>SUM(Z4:Z44)-3</f>
        <v>30</v>
      </c>
      <c r="AA2" s="12"/>
      <c r="AB2" s="12">
        <f>G2+J2+N2+R2+V2+Z2</f>
        <v>186</v>
      </c>
    </row>
    <row r="3" spans="2:28" ht="50.25" thickBot="1" x14ac:dyDescent="0.3">
      <c r="B3" s="12"/>
      <c r="C3" s="2" t="s">
        <v>23</v>
      </c>
      <c r="D3" s="3" t="s">
        <v>27</v>
      </c>
      <c r="E3" s="14" t="s">
        <v>28</v>
      </c>
      <c r="F3" s="12" t="s">
        <v>18</v>
      </c>
      <c r="G3" s="12" t="s">
        <v>19</v>
      </c>
      <c r="H3" s="13" t="s">
        <v>21</v>
      </c>
      <c r="I3" s="12" t="s">
        <v>18</v>
      </c>
      <c r="J3" s="12" t="s">
        <v>19</v>
      </c>
      <c r="K3" s="13" t="s">
        <v>22</v>
      </c>
      <c r="L3" s="96" t="s">
        <v>18</v>
      </c>
      <c r="M3" s="96"/>
      <c r="N3" s="12" t="s">
        <v>19</v>
      </c>
      <c r="O3" s="13" t="s">
        <v>22</v>
      </c>
      <c r="P3" s="96" t="s">
        <v>18</v>
      </c>
      <c r="Q3" s="96"/>
      <c r="R3" s="12" t="s">
        <v>19</v>
      </c>
      <c r="S3" s="13" t="s">
        <v>22</v>
      </c>
      <c r="T3" s="96" t="s">
        <v>18</v>
      </c>
      <c r="U3" s="96"/>
      <c r="V3" s="12" t="s">
        <v>19</v>
      </c>
      <c r="W3" s="13" t="s">
        <v>22</v>
      </c>
      <c r="X3" s="96" t="s">
        <v>18</v>
      </c>
      <c r="Y3" s="96"/>
      <c r="Z3" s="12" t="s">
        <v>19</v>
      </c>
      <c r="AA3" s="13" t="s">
        <v>22</v>
      </c>
      <c r="AB3" s="15" t="s">
        <v>26</v>
      </c>
    </row>
    <row r="4" spans="2:28" ht="28.5" customHeight="1" x14ac:dyDescent="0.25">
      <c r="B4" s="98" t="s">
        <v>67</v>
      </c>
      <c r="C4" s="121" t="s">
        <v>108</v>
      </c>
      <c r="D4" s="86">
        <f>SUM(H4:H13,K4:K13,O4:O13,S4:S13,W4:W13,AA4:AA13,)</f>
        <v>0</v>
      </c>
      <c r="E4" s="144" t="str">
        <f>IF(D4=0," ",IF(D4&gt;=56,"通過","未通過"))</f>
        <v xml:space="preserve"> </v>
      </c>
      <c r="F4" s="57" t="s">
        <v>6</v>
      </c>
      <c r="G4" s="58">
        <v>3</v>
      </c>
      <c r="H4" s="29"/>
      <c r="I4" s="58" t="s">
        <v>6</v>
      </c>
      <c r="J4" s="58">
        <v>3</v>
      </c>
      <c r="K4" s="29"/>
      <c r="L4" s="138" t="s">
        <v>6</v>
      </c>
      <c r="M4" s="139"/>
      <c r="N4" s="58">
        <v>3</v>
      </c>
      <c r="O4" s="29"/>
      <c r="P4" s="108" t="s">
        <v>6</v>
      </c>
      <c r="Q4" s="108"/>
      <c r="R4" s="58">
        <v>3</v>
      </c>
      <c r="S4" s="29"/>
      <c r="T4" s="108" t="s">
        <v>6</v>
      </c>
      <c r="U4" s="108"/>
      <c r="V4" s="58">
        <v>2</v>
      </c>
      <c r="W4" s="29"/>
      <c r="X4" s="108" t="s">
        <v>6</v>
      </c>
      <c r="Y4" s="108"/>
      <c r="Z4" s="58">
        <v>2</v>
      </c>
      <c r="AA4" s="29"/>
      <c r="AB4" s="153">
        <f>SUM(G4:G13,J4:J13,N4:N13,R4:R13,V4:V13,Z4:Z13)</f>
        <v>66</v>
      </c>
    </row>
    <row r="5" spans="2:28" ht="28.5" customHeight="1" x14ac:dyDescent="0.25">
      <c r="B5" s="99"/>
      <c r="C5" s="122"/>
      <c r="D5" s="134"/>
      <c r="E5" s="145"/>
      <c r="F5" s="59" t="s">
        <v>7</v>
      </c>
      <c r="G5" s="45">
        <v>2</v>
      </c>
      <c r="H5" s="30"/>
      <c r="I5" s="45" t="s">
        <v>7</v>
      </c>
      <c r="J5" s="45">
        <v>2</v>
      </c>
      <c r="K5" s="30"/>
      <c r="L5" s="81" t="s">
        <v>7</v>
      </c>
      <c r="M5" s="82"/>
      <c r="N5" s="45">
        <v>2</v>
      </c>
      <c r="O5" s="30"/>
      <c r="P5" s="77" t="s">
        <v>7</v>
      </c>
      <c r="Q5" s="77"/>
      <c r="R5" s="45">
        <v>2</v>
      </c>
      <c r="S5" s="30"/>
      <c r="T5" s="77" t="s">
        <v>7</v>
      </c>
      <c r="U5" s="77"/>
      <c r="V5" s="45">
        <v>2</v>
      </c>
      <c r="W5" s="30"/>
      <c r="X5" s="77" t="s">
        <v>7</v>
      </c>
      <c r="Y5" s="77"/>
      <c r="Z5" s="45">
        <v>2</v>
      </c>
      <c r="AA5" s="30"/>
      <c r="AB5" s="154"/>
    </row>
    <row r="6" spans="2:28" ht="28.5" customHeight="1" x14ac:dyDescent="0.25">
      <c r="B6" s="99"/>
      <c r="C6" s="122"/>
      <c r="D6" s="134"/>
      <c r="E6" s="145"/>
      <c r="F6" s="59" t="s">
        <v>8</v>
      </c>
      <c r="G6" s="45">
        <v>2</v>
      </c>
      <c r="H6" s="30"/>
      <c r="I6" s="45" t="s">
        <v>8</v>
      </c>
      <c r="J6" s="45">
        <v>2</v>
      </c>
      <c r="K6" s="30"/>
      <c r="L6" s="81"/>
      <c r="M6" s="82"/>
      <c r="N6" s="45"/>
      <c r="O6" s="30"/>
      <c r="P6" s="77"/>
      <c r="Q6" s="77"/>
      <c r="R6" s="45"/>
      <c r="S6" s="30"/>
      <c r="T6" s="77"/>
      <c r="U6" s="77"/>
      <c r="V6" s="45"/>
      <c r="W6" s="30"/>
      <c r="X6" s="77"/>
      <c r="Y6" s="77"/>
      <c r="Z6" s="45"/>
      <c r="AA6" s="30"/>
      <c r="AB6" s="154"/>
    </row>
    <row r="7" spans="2:28" ht="28.5" customHeight="1" x14ac:dyDescent="0.25">
      <c r="B7" s="99"/>
      <c r="C7" s="122"/>
      <c r="D7" s="134"/>
      <c r="E7" s="145"/>
      <c r="F7" s="59" t="s">
        <v>9</v>
      </c>
      <c r="G7" s="45">
        <v>1</v>
      </c>
      <c r="H7" s="30"/>
      <c r="I7" s="45" t="s">
        <v>9</v>
      </c>
      <c r="J7" s="45">
        <v>1</v>
      </c>
      <c r="K7" s="30"/>
      <c r="L7" s="81" t="s">
        <v>56</v>
      </c>
      <c r="M7" s="82"/>
      <c r="N7" s="45">
        <v>1</v>
      </c>
      <c r="O7" s="30"/>
      <c r="P7" s="77" t="s">
        <v>10</v>
      </c>
      <c r="Q7" s="77"/>
      <c r="R7" s="45">
        <v>1</v>
      </c>
      <c r="S7" s="30"/>
      <c r="T7" s="77" t="s">
        <v>14</v>
      </c>
      <c r="U7" s="77"/>
      <c r="V7" s="45">
        <v>1</v>
      </c>
      <c r="W7" s="30"/>
      <c r="X7" s="77" t="s">
        <v>14</v>
      </c>
      <c r="Y7" s="77"/>
      <c r="Z7" s="45">
        <v>1</v>
      </c>
      <c r="AA7" s="30"/>
      <c r="AB7" s="154"/>
    </row>
    <row r="8" spans="2:28" ht="28.5" customHeight="1" x14ac:dyDescent="0.25">
      <c r="B8" s="99"/>
      <c r="C8" s="122"/>
      <c r="D8" s="134"/>
      <c r="E8" s="145"/>
      <c r="F8" s="59" t="s">
        <v>30</v>
      </c>
      <c r="G8" s="45">
        <v>1</v>
      </c>
      <c r="H8" s="30"/>
      <c r="I8" s="45" t="s">
        <v>30</v>
      </c>
      <c r="J8" s="45">
        <v>1</v>
      </c>
      <c r="K8" s="30"/>
      <c r="L8" s="81" t="s">
        <v>71</v>
      </c>
      <c r="M8" s="82" t="s">
        <v>11</v>
      </c>
      <c r="N8" s="45">
        <v>1</v>
      </c>
      <c r="O8" s="30"/>
      <c r="P8" s="77" t="s">
        <v>70</v>
      </c>
      <c r="Q8" s="77"/>
      <c r="R8" s="45">
        <v>1</v>
      </c>
      <c r="S8" s="30"/>
      <c r="T8" s="77"/>
      <c r="U8" s="77"/>
      <c r="V8" s="45"/>
      <c r="W8" s="30"/>
      <c r="X8" s="77"/>
      <c r="Y8" s="77"/>
      <c r="Z8" s="45"/>
      <c r="AA8" s="30"/>
      <c r="AB8" s="154"/>
    </row>
    <row r="9" spans="2:28" s="44" customFormat="1" ht="28.5" customHeight="1" x14ac:dyDescent="0.25">
      <c r="B9" s="99"/>
      <c r="C9" s="122"/>
      <c r="D9" s="134"/>
      <c r="E9" s="145"/>
      <c r="F9" s="59" t="s">
        <v>31</v>
      </c>
      <c r="G9" s="45">
        <v>1</v>
      </c>
      <c r="H9" s="30"/>
      <c r="I9" s="45" t="s">
        <v>31</v>
      </c>
      <c r="J9" s="45">
        <v>1</v>
      </c>
      <c r="K9" s="30"/>
      <c r="L9" s="81"/>
      <c r="M9" s="82"/>
      <c r="N9" s="45"/>
      <c r="O9" s="30"/>
      <c r="P9" s="81"/>
      <c r="Q9" s="82"/>
      <c r="R9" s="45"/>
      <c r="S9" s="30"/>
      <c r="T9" s="77"/>
      <c r="U9" s="77"/>
      <c r="V9" s="45"/>
      <c r="W9" s="30"/>
      <c r="X9" s="77"/>
      <c r="Y9" s="77"/>
      <c r="Z9" s="45"/>
      <c r="AA9" s="30"/>
      <c r="AB9" s="154"/>
    </row>
    <row r="10" spans="2:28" ht="28.5" customHeight="1" x14ac:dyDescent="0.25">
      <c r="B10" s="99"/>
      <c r="C10" s="122"/>
      <c r="D10" s="134"/>
      <c r="E10" s="145"/>
      <c r="F10" s="59" t="s">
        <v>16</v>
      </c>
      <c r="G10" s="45">
        <v>1</v>
      </c>
      <c r="H10" s="30"/>
      <c r="I10" s="45" t="s">
        <v>16</v>
      </c>
      <c r="J10" s="45">
        <v>1</v>
      </c>
      <c r="K10" s="30"/>
      <c r="L10" s="81" t="s">
        <v>57</v>
      </c>
      <c r="M10" s="82"/>
      <c r="N10" s="45">
        <v>1</v>
      </c>
      <c r="O10" s="30"/>
      <c r="P10" s="77" t="s">
        <v>12</v>
      </c>
      <c r="Q10" s="77"/>
      <c r="R10" s="45">
        <v>1</v>
      </c>
      <c r="S10" s="30"/>
      <c r="T10" s="77"/>
      <c r="U10" s="77"/>
      <c r="V10" s="45"/>
      <c r="W10" s="30"/>
      <c r="X10" s="77"/>
      <c r="Y10" s="77"/>
      <c r="Z10" s="45"/>
      <c r="AA10" s="30"/>
      <c r="AB10" s="154"/>
    </row>
    <row r="11" spans="2:28" ht="28.5" customHeight="1" x14ac:dyDescent="0.25">
      <c r="B11" s="99"/>
      <c r="C11" s="122"/>
      <c r="D11" s="134"/>
      <c r="E11" s="145"/>
      <c r="F11" s="59" t="s">
        <v>15</v>
      </c>
      <c r="G11" s="45">
        <v>1</v>
      </c>
      <c r="H11" s="30"/>
      <c r="I11" s="45" t="s">
        <v>29</v>
      </c>
      <c r="J11" s="45">
        <v>1</v>
      </c>
      <c r="K11" s="30"/>
      <c r="L11" s="81" t="s">
        <v>73</v>
      </c>
      <c r="M11" s="82" t="s">
        <v>13</v>
      </c>
      <c r="N11" s="45">
        <v>1</v>
      </c>
      <c r="O11" s="30"/>
      <c r="P11" s="77" t="s">
        <v>72</v>
      </c>
      <c r="Q11" s="77"/>
      <c r="R11" s="45">
        <v>1</v>
      </c>
      <c r="S11" s="30"/>
      <c r="T11" s="77"/>
      <c r="U11" s="77"/>
      <c r="V11" s="45"/>
      <c r="W11" s="30"/>
      <c r="X11" s="77"/>
      <c r="Y11" s="77"/>
      <c r="Z11" s="45"/>
      <c r="AA11" s="30"/>
      <c r="AB11" s="154"/>
    </row>
    <row r="12" spans="2:28" s="11" customFormat="1" ht="28.5" customHeight="1" x14ac:dyDescent="0.25">
      <c r="B12" s="99"/>
      <c r="C12" s="122"/>
      <c r="D12" s="134"/>
      <c r="E12" s="145"/>
      <c r="F12" s="59" t="s">
        <v>25</v>
      </c>
      <c r="G12" s="45">
        <v>1</v>
      </c>
      <c r="H12" s="30"/>
      <c r="I12" s="45" t="s">
        <v>25</v>
      </c>
      <c r="J12" s="45">
        <v>1</v>
      </c>
      <c r="K12" s="30"/>
      <c r="L12" s="81"/>
      <c r="M12" s="82"/>
      <c r="N12" s="45"/>
      <c r="O12" s="30"/>
      <c r="P12" s="77"/>
      <c r="Q12" s="77"/>
      <c r="R12" s="45"/>
      <c r="S12" s="30"/>
      <c r="T12" s="77"/>
      <c r="U12" s="77"/>
      <c r="V12" s="45"/>
      <c r="W12" s="30"/>
      <c r="X12" s="77"/>
      <c r="Y12" s="77"/>
      <c r="Z12" s="45"/>
      <c r="AA12" s="30"/>
      <c r="AB12" s="154"/>
    </row>
    <row r="13" spans="2:28" ht="28.5" customHeight="1" thickBot="1" x14ac:dyDescent="0.3">
      <c r="B13" s="99"/>
      <c r="C13" s="123"/>
      <c r="D13" s="103"/>
      <c r="E13" s="146"/>
      <c r="F13" s="60" t="s">
        <v>17</v>
      </c>
      <c r="G13" s="61">
        <v>2</v>
      </c>
      <c r="H13" s="31"/>
      <c r="I13" s="61" t="s">
        <v>17</v>
      </c>
      <c r="J13" s="61">
        <v>2</v>
      </c>
      <c r="K13" s="31"/>
      <c r="L13" s="160" t="s">
        <v>17</v>
      </c>
      <c r="M13" s="161"/>
      <c r="N13" s="61">
        <v>2</v>
      </c>
      <c r="O13" s="31"/>
      <c r="P13" s="106" t="s">
        <v>17</v>
      </c>
      <c r="Q13" s="106"/>
      <c r="R13" s="61">
        <v>2</v>
      </c>
      <c r="S13" s="31"/>
      <c r="T13" s="106" t="s">
        <v>17</v>
      </c>
      <c r="U13" s="106"/>
      <c r="V13" s="61">
        <v>2</v>
      </c>
      <c r="W13" s="31"/>
      <c r="X13" s="106" t="s">
        <v>17</v>
      </c>
      <c r="Y13" s="106"/>
      <c r="Z13" s="61">
        <v>2</v>
      </c>
      <c r="AA13" s="31"/>
      <c r="AB13" s="155"/>
    </row>
    <row r="14" spans="2:28" ht="28.5" customHeight="1" x14ac:dyDescent="0.25">
      <c r="B14" s="99"/>
      <c r="C14" s="121" t="s">
        <v>109</v>
      </c>
      <c r="D14" s="86">
        <f>SUM(H14:H15,K14:K15,O14:O15,S14:S15,W14:W15,AA14:AA15)</f>
        <v>0</v>
      </c>
      <c r="E14" s="89" t="str">
        <f>IF(D14=0," ",IF(D14&gt;=11,"通過","未通過"))</f>
        <v xml:space="preserve"> </v>
      </c>
      <c r="F14" s="4" t="s">
        <v>32</v>
      </c>
      <c r="G14" s="19">
        <v>2</v>
      </c>
      <c r="H14" s="16"/>
      <c r="I14" s="19" t="s">
        <v>32</v>
      </c>
      <c r="J14" s="19">
        <v>2</v>
      </c>
      <c r="K14" s="16"/>
      <c r="L14" s="162"/>
      <c r="M14" s="163"/>
      <c r="N14" s="19"/>
      <c r="O14" s="16"/>
      <c r="P14" s="105"/>
      <c r="Q14" s="105"/>
      <c r="R14" s="19"/>
      <c r="S14" s="16"/>
      <c r="T14" s="105" t="s">
        <v>34</v>
      </c>
      <c r="U14" s="105"/>
      <c r="V14" s="19">
        <v>2</v>
      </c>
      <c r="W14" s="16"/>
      <c r="X14" s="105" t="s">
        <v>34</v>
      </c>
      <c r="Y14" s="105"/>
      <c r="Z14" s="19">
        <v>2</v>
      </c>
      <c r="AA14" s="16"/>
      <c r="AB14" s="153">
        <f>SUM(G14:G15,J14:J15,N14:N15,R14:R15,V14:V15,Z14:Z15,)</f>
        <v>12</v>
      </c>
    </row>
    <row r="15" spans="2:28" ht="28.5" customHeight="1" thickBot="1" x14ac:dyDescent="0.3">
      <c r="B15" s="99"/>
      <c r="C15" s="123"/>
      <c r="D15" s="103"/>
      <c r="E15" s="91"/>
      <c r="F15" s="23"/>
      <c r="G15" s="24"/>
      <c r="H15" s="25"/>
      <c r="I15" s="24"/>
      <c r="J15" s="24"/>
      <c r="K15" s="25"/>
      <c r="L15" s="164" t="s">
        <v>33</v>
      </c>
      <c r="M15" s="165"/>
      <c r="N15" s="24">
        <v>2</v>
      </c>
      <c r="O15" s="25"/>
      <c r="P15" s="109" t="s">
        <v>33</v>
      </c>
      <c r="Q15" s="110"/>
      <c r="R15" s="22">
        <v>2</v>
      </c>
      <c r="S15" s="25"/>
      <c r="T15" s="112"/>
      <c r="U15" s="112"/>
      <c r="V15" s="24"/>
      <c r="W15" s="25"/>
      <c r="X15" s="112"/>
      <c r="Y15" s="112"/>
      <c r="Z15" s="24"/>
      <c r="AA15" s="25"/>
      <c r="AB15" s="156"/>
    </row>
    <row r="16" spans="2:28" ht="42.75" customHeight="1" x14ac:dyDescent="0.25">
      <c r="B16" s="99"/>
      <c r="C16" s="121" t="s">
        <v>110</v>
      </c>
      <c r="D16" s="86">
        <f>SUM(H16:H21,K16:K21,O16:O21,S16:S21,W16:W21,AA16:AA21)</f>
        <v>0</v>
      </c>
      <c r="E16" s="89" t="str">
        <f>IF(D16=0," ",IF(D16&gt;=29,"通過","未通過"))</f>
        <v xml:space="preserve"> </v>
      </c>
      <c r="F16" s="4" t="s">
        <v>35</v>
      </c>
      <c r="G16" s="34">
        <v>3</v>
      </c>
      <c r="H16" s="16"/>
      <c r="I16" s="34" t="s">
        <v>35</v>
      </c>
      <c r="J16" s="34">
        <v>3</v>
      </c>
      <c r="K16" s="16"/>
      <c r="L16" s="128" t="s">
        <v>36</v>
      </c>
      <c r="M16" s="129"/>
      <c r="N16" s="34">
        <v>3</v>
      </c>
      <c r="O16" s="16"/>
      <c r="P16" s="105" t="s">
        <v>36</v>
      </c>
      <c r="Q16" s="105"/>
      <c r="R16" s="34">
        <v>3</v>
      </c>
      <c r="S16" s="16"/>
      <c r="T16" s="105" t="s">
        <v>36</v>
      </c>
      <c r="U16" s="105"/>
      <c r="V16" s="34">
        <v>3</v>
      </c>
      <c r="W16" s="16"/>
      <c r="X16" s="111" t="s">
        <v>36</v>
      </c>
      <c r="Y16" s="111"/>
      <c r="Z16" s="34">
        <v>3</v>
      </c>
      <c r="AA16" s="16"/>
      <c r="AB16" s="153">
        <f>SUM(G16:G21,J16:J21,N16:N21,R16:R21,V16:V21,Z16:Z21,)</f>
        <v>34</v>
      </c>
    </row>
    <row r="17" spans="2:28" s="36" customFormat="1" ht="42.75" customHeight="1" x14ac:dyDescent="0.25">
      <c r="B17" s="99"/>
      <c r="C17" s="122"/>
      <c r="D17" s="87"/>
      <c r="E17" s="90"/>
      <c r="F17" s="40" t="s">
        <v>37</v>
      </c>
      <c r="G17" s="41">
        <v>2</v>
      </c>
      <c r="H17" s="17"/>
      <c r="I17" s="41" t="s">
        <v>37</v>
      </c>
      <c r="J17" s="41">
        <v>2</v>
      </c>
      <c r="K17" s="17"/>
      <c r="L17" s="172" t="s">
        <v>38</v>
      </c>
      <c r="M17" s="173"/>
      <c r="N17" s="41">
        <v>2</v>
      </c>
      <c r="O17" s="17"/>
      <c r="P17" s="75" t="s">
        <v>38</v>
      </c>
      <c r="Q17" s="75"/>
      <c r="R17" s="41">
        <v>2</v>
      </c>
      <c r="S17" s="17"/>
      <c r="T17" s="75"/>
      <c r="U17" s="75"/>
      <c r="V17" s="41"/>
      <c r="W17" s="17"/>
      <c r="X17" s="76"/>
      <c r="Y17" s="76"/>
      <c r="Z17" s="41"/>
      <c r="AA17" s="17"/>
      <c r="AB17" s="157"/>
    </row>
    <row r="18" spans="2:28" s="36" customFormat="1" ht="42.75" customHeight="1" x14ac:dyDescent="0.25">
      <c r="B18" s="99"/>
      <c r="C18" s="122"/>
      <c r="D18" s="87"/>
      <c r="E18" s="90"/>
      <c r="F18" s="40" t="s">
        <v>39</v>
      </c>
      <c r="G18" s="41">
        <v>2</v>
      </c>
      <c r="H18" s="17"/>
      <c r="I18" s="41" t="s">
        <v>39</v>
      </c>
      <c r="J18" s="41">
        <v>2</v>
      </c>
      <c r="K18" s="17"/>
      <c r="L18" s="172" t="s">
        <v>40</v>
      </c>
      <c r="M18" s="173"/>
      <c r="N18" s="41">
        <v>2</v>
      </c>
      <c r="O18" s="17"/>
      <c r="P18" s="75" t="s">
        <v>40</v>
      </c>
      <c r="Q18" s="75"/>
      <c r="R18" s="41">
        <v>2</v>
      </c>
      <c r="S18" s="17"/>
      <c r="T18" s="75"/>
      <c r="U18" s="75"/>
      <c r="V18" s="41"/>
      <c r="W18" s="17"/>
      <c r="X18" s="76"/>
      <c r="Y18" s="76"/>
      <c r="Z18" s="41"/>
      <c r="AA18" s="17"/>
      <c r="AB18" s="157"/>
    </row>
    <row r="19" spans="2:28" s="36" customFormat="1" ht="42.75" customHeight="1" x14ac:dyDescent="0.25">
      <c r="B19" s="99"/>
      <c r="C19" s="122"/>
      <c r="D19" s="87"/>
      <c r="E19" s="90"/>
      <c r="F19" s="40"/>
      <c r="G19" s="41"/>
      <c r="H19" s="17"/>
      <c r="I19" s="41"/>
      <c r="J19" s="41"/>
      <c r="K19" s="17"/>
      <c r="L19" s="75"/>
      <c r="M19" s="75"/>
      <c r="N19" s="41"/>
      <c r="O19" s="17"/>
      <c r="P19" s="75"/>
      <c r="Q19" s="75"/>
      <c r="R19" s="41"/>
      <c r="S19" s="17"/>
      <c r="T19" s="75"/>
      <c r="U19" s="75"/>
      <c r="V19" s="41"/>
      <c r="W19" s="17"/>
      <c r="X19" s="76"/>
      <c r="Y19" s="76"/>
      <c r="Z19" s="41"/>
      <c r="AA19" s="17"/>
      <c r="AB19" s="157"/>
    </row>
    <row r="20" spans="2:28" s="36" customFormat="1" ht="42.75" hidden="1" customHeight="1" x14ac:dyDescent="0.25">
      <c r="B20" s="99"/>
      <c r="C20" s="122"/>
      <c r="D20" s="87"/>
      <c r="E20" s="90"/>
      <c r="F20" s="40"/>
      <c r="G20" s="41"/>
      <c r="H20" s="17"/>
      <c r="I20" s="41"/>
      <c r="J20" s="41"/>
      <c r="K20" s="17"/>
      <c r="L20" s="17"/>
      <c r="M20" s="41"/>
      <c r="N20" s="41"/>
      <c r="O20" s="17"/>
      <c r="P20" s="75"/>
      <c r="Q20" s="75"/>
      <c r="R20" s="41"/>
      <c r="S20" s="17"/>
      <c r="T20" s="75"/>
      <c r="U20" s="75"/>
      <c r="V20" s="41"/>
      <c r="W20" s="17"/>
      <c r="X20" s="76"/>
      <c r="Y20" s="76"/>
      <c r="Z20" s="41"/>
      <c r="AA20" s="17"/>
      <c r="AB20" s="157"/>
    </row>
    <row r="21" spans="2:28" ht="28.5" customHeight="1" thickBot="1" x14ac:dyDescent="0.3">
      <c r="B21" s="100"/>
      <c r="C21" s="123"/>
      <c r="D21" s="103"/>
      <c r="E21" s="91"/>
      <c r="F21" s="5"/>
      <c r="G21" s="37"/>
      <c r="H21" s="18"/>
      <c r="I21" s="37"/>
      <c r="J21" s="37"/>
      <c r="K21" s="18"/>
      <c r="L21" s="75"/>
      <c r="M21" s="75"/>
      <c r="N21" s="37"/>
      <c r="O21" s="18"/>
      <c r="P21" s="104"/>
      <c r="Q21" s="104"/>
      <c r="R21" s="37"/>
      <c r="S21" s="18"/>
      <c r="T21" s="104"/>
      <c r="U21" s="104"/>
      <c r="V21" s="37"/>
      <c r="W21" s="18"/>
      <c r="X21" s="104"/>
      <c r="Y21" s="104"/>
      <c r="Z21" s="37"/>
      <c r="AA21" s="18"/>
      <c r="AB21" s="155"/>
    </row>
    <row r="22" spans="2:28" ht="28.5" customHeight="1" x14ac:dyDescent="0.25">
      <c r="B22" s="135" t="s">
        <v>68</v>
      </c>
      <c r="C22" s="83" t="s">
        <v>111</v>
      </c>
      <c r="D22" s="86">
        <f>SUM(H22:H23,K22:K23,O22:O23,S22:S23,W22:W23,AA22:AA23,)</f>
        <v>0</v>
      </c>
      <c r="E22" s="89" t="str">
        <f>IF(D22=0," ",IF(D22&gt;=0,"通過","未通過"))</f>
        <v xml:space="preserve"> </v>
      </c>
      <c r="F22" s="6"/>
      <c r="G22" s="35"/>
      <c r="H22" s="16"/>
      <c r="I22" s="35"/>
      <c r="J22" s="35"/>
      <c r="K22" s="16"/>
      <c r="L22" s="97"/>
      <c r="M22" s="97"/>
      <c r="N22" s="35"/>
      <c r="O22" s="16"/>
      <c r="P22" s="97"/>
      <c r="Q22" s="97"/>
      <c r="R22" s="35"/>
      <c r="S22" s="16"/>
      <c r="T22" s="97"/>
      <c r="U22" s="97"/>
      <c r="V22" s="35"/>
      <c r="W22" s="16"/>
      <c r="X22" s="97"/>
      <c r="Y22" s="97"/>
      <c r="Z22" s="35"/>
      <c r="AA22" s="16"/>
      <c r="AB22" s="174">
        <f>G22+J22+N22+R22+V22+Z22</f>
        <v>0</v>
      </c>
    </row>
    <row r="23" spans="2:28" s="36" customFormat="1" ht="28.5" customHeight="1" thickBot="1" x14ac:dyDescent="0.3">
      <c r="B23" s="136"/>
      <c r="C23" s="85"/>
      <c r="D23" s="88"/>
      <c r="E23" s="91"/>
      <c r="F23" s="7"/>
      <c r="G23" s="38"/>
      <c r="H23" s="18"/>
      <c r="I23" s="38"/>
      <c r="J23" s="38"/>
      <c r="K23" s="18"/>
      <c r="L23" s="124"/>
      <c r="M23" s="125"/>
      <c r="N23" s="38"/>
      <c r="O23" s="18"/>
      <c r="P23" s="73"/>
      <c r="Q23" s="73"/>
      <c r="R23" s="38"/>
      <c r="S23" s="18"/>
      <c r="T23" s="73"/>
      <c r="U23" s="73"/>
      <c r="V23" s="38"/>
      <c r="W23" s="18"/>
      <c r="X23" s="73"/>
      <c r="Y23" s="73"/>
      <c r="Z23" s="38"/>
      <c r="AA23" s="18"/>
      <c r="AB23" s="175"/>
    </row>
    <row r="24" spans="2:28" ht="28.5" customHeight="1" x14ac:dyDescent="0.25">
      <c r="B24" s="136"/>
      <c r="C24" s="83" t="s">
        <v>112</v>
      </c>
      <c r="D24" s="86">
        <f>SUM(H24:H27,K24:K27,O24:O27,S24:S27,W24:W27,AA24:AA27,)</f>
        <v>0</v>
      </c>
      <c r="E24" s="89" t="str">
        <f>IF(D24=0," ",IF(D24&gt;=7,"通過","未通過"))</f>
        <v xml:space="preserve"> </v>
      </c>
      <c r="F24" s="6"/>
      <c r="G24" s="47"/>
      <c r="H24" s="16"/>
      <c r="I24" s="47"/>
      <c r="J24" s="47"/>
      <c r="K24" s="16"/>
      <c r="L24" s="97"/>
      <c r="M24" s="97"/>
      <c r="N24" s="47"/>
      <c r="O24" s="16"/>
      <c r="P24" s="97"/>
      <c r="Q24" s="97"/>
      <c r="R24" s="47"/>
      <c r="S24" s="16"/>
      <c r="T24" s="97"/>
      <c r="U24" s="97"/>
      <c r="V24" s="47"/>
      <c r="W24" s="16"/>
      <c r="X24" s="97"/>
      <c r="Y24" s="97"/>
      <c r="Z24" s="47"/>
      <c r="AA24" s="16"/>
      <c r="AB24" s="78">
        <f>SUM(G24:G27,J24:J27,N24:N27,R24:R27,V24:V27,Z24:Z27)</f>
        <v>0</v>
      </c>
    </row>
    <row r="25" spans="2:28" s="49" customFormat="1" ht="28.5" hidden="1" customHeight="1" x14ac:dyDescent="0.25">
      <c r="B25" s="136"/>
      <c r="C25" s="84"/>
      <c r="D25" s="87"/>
      <c r="E25" s="90"/>
      <c r="F25" s="26"/>
      <c r="G25" s="50"/>
      <c r="H25" s="17"/>
      <c r="I25" s="50"/>
      <c r="J25" s="50"/>
      <c r="K25" s="17"/>
      <c r="L25" s="17"/>
      <c r="M25" s="50"/>
      <c r="N25" s="50"/>
      <c r="O25" s="17"/>
      <c r="P25" s="74"/>
      <c r="Q25" s="74"/>
      <c r="R25" s="50"/>
      <c r="S25" s="17"/>
      <c r="T25" s="74"/>
      <c r="U25" s="74"/>
      <c r="V25" s="50"/>
      <c r="W25" s="17"/>
      <c r="X25" s="74"/>
      <c r="Y25" s="74"/>
      <c r="Z25" s="50"/>
      <c r="AA25" s="17"/>
      <c r="AB25" s="79"/>
    </row>
    <row r="26" spans="2:28" s="49" customFormat="1" ht="28.5" hidden="1" customHeight="1" x14ac:dyDescent="0.25">
      <c r="B26" s="136"/>
      <c r="C26" s="84"/>
      <c r="D26" s="87"/>
      <c r="E26" s="90"/>
      <c r="F26" s="26"/>
      <c r="G26" s="50"/>
      <c r="H26" s="17"/>
      <c r="I26" s="50"/>
      <c r="J26" s="50"/>
      <c r="K26" s="17"/>
      <c r="L26" s="17"/>
      <c r="M26" s="50"/>
      <c r="N26" s="50"/>
      <c r="O26" s="17"/>
      <c r="P26" s="74"/>
      <c r="Q26" s="74"/>
      <c r="R26" s="50"/>
      <c r="S26" s="17"/>
      <c r="T26" s="74"/>
      <c r="U26" s="74"/>
      <c r="V26" s="50"/>
      <c r="W26" s="17"/>
      <c r="X26" s="74"/>
      <c r="Y26" s="74"/>
      <c r="Z26" s="50"/>
      <c r="AA26" s="17"/>
      <c r="AB26" s="79"/>
    </row>
    <row r="27" spans="2:28" s="36" customFormat="1" ht="28.5" customHeight="1" thickBot="1" x14ac:dyDescent="0.3">
      <c r="B27" s="136"/>
      <c r="C27" s="85"/>
      <c r="D27" s="88"/>
      <c r="E27" s="91"/>
      <c r="F27" s="7"/>
      <c r="G27" s="46"/>
      <c r="H27" s="18"/>
      <c r="I27" s="46"/>
      <c r="J27" s="46"/>
      <c r="K27" s="18"/>
      <c r="L27" s="124"/>
      <c r="M27" s="125"/>
      <c r="N27" s="46"/>
      <c r="O27" s="18"/>
      <c r="P27" s="73"/>
      <c r="Q27" s="73"/>
      <c r="R27" s="46"/>
      <c r="S27" s="18"/>
      <c r="T27" s="73"/>
      <c r="U27" s="73"/>
      <c r="V27" s="46"/>
      <c r="W27" s="18"/>
      <c r="X27" s="73"/>
      <c r="Y27" s="73"/>
      <c r="Z27" s="46"/>
      <c r="AA27" s="18"/>
      <c r="AB27" s="80"/>
    </row>
    <row r="28" spans="2:28" ht="28.5" customHeight="1" x14ac:dyDescent="0.25">
      <c r="B28" s="136"/>
      <c r="C28" s="92" t="s">
        <v>113</v>
      </c>
      <c r="D28" s="86">
        <f>SUM(H28:H33,K28:K33,O28:O33,S28:S33,W28:W33,AA28:AA33)</f>
        <v>0</v>
      </c>
      <c r="E28" s="89" t="str">
        <f>IF(D28=0," ",IF(D28&gt;=29,"通過","未通過"))</f>
        <v xml:space="preserve"> </v>
      </c>
      <c r="F28" s="6" t="s">
        <v>41</v>
      </c>
      <c r="G28" s="47">
        <v>2</v>
      </c>
      <c r="H28" s="16"/>
      <c r="I28" s="47" t="s">
        <v>41</v>
      </c>
      <c r="J28" s="47">
        <v>2</v>
      </c>
      <c r="K28" s="16"/>
      <c r="L28" s="170" t="s">
        <v>45</v>
      </c>
      <c r="M28" s="171"/>
      <c r="N28" s="47">
        <v>2</v>
      </c>
      <c r="O28" s="16"/>
      <c r="P28" s="97" t="s">
        <v>45</v>
      </c>
      <c r="Q28" s="97"/>
      <c r="R28" s="47">
        <v>2</v>
      </c>
      <c r="S28" s="16"/>
      <c r="T28" s="97" t="s">
        <v>42</v>
      </c>
      <c r="U28" s="97"/>
      <c r="V28" s="47">
        <v>3</v>
      </c>
      <c r="W28" s="16"/>
      <c r="X28" s="97" t="s">
        <v>42</v>
      </c>
      <c r="Y28" s="97"/>
      <c r="Z28" s="47">
        <v>3</v>
      </c>
      <c r="AA28" s="16"/>
      <c r="AB28" s="78">
        <f>SUM(G28:G33,J28:J33,N28:N33,R28:R33,V28:V33,Z28:Z33,)</f>
        <v>34</v>
      </c>
    </row>
    <row r="29" spans="2:28" s="49" customFormat="1" ht="28.5" customHeight="1" x14ac:dyDescent="0.25">
      <c r="B29" s="136"/>
      <c r="C29" s="93"/>
      <c r="D29" s="87"/>
      <c r="E29" s="90"/>
      <c r="F29" s="26" t="s">
        <v>47</v>
      </c>
      <c r="G29" s="50">
        <v>2</v>
      </c>
      <c r="H29" s="17"/>
      <c r="I29" s="50" t="s">
        <v>47</v>
      </c>
      <c r="J29" s="50">
        <v>2</v>
      </c>
      <c r="K29" s="43"/>
      <c r="L29" s="124"/>
      <c r="M29" s="125"/>
      <c r="N29" s="42"/>
      <c r="O29" s="43"/>
      <c r="P29" s="124"/>
      <c r="Q29" s="125"/>
      <c r="R29" s="42"/>
      <c r="S29" s="43"/>
      <c r="T29" s="74" t="s">
        <v>43</v>
      </c>
      <c r="U29" s="74"/>
      <c r="V29" s="50">
        <v>3</v>
      </c>
      <c r="W29" s="17"/>
      <c r="X29" s="74" t="s">
        <v>43</v>
      </c>
      <c r="Y29" s="74"/>
      <c r="Z29" s="50">
        <v>3</v>
      </c>
      <c r="AA29" s="43"/>
      <c r="AB29" s="158"/>
    </row>
    <row r="30" spans="2:28" s="36" customFormat="1" ht="28.5" customHeight="1" x14ac:dyDescent="0.25">
      <c r="B30" s="136"/>
      <c r="C30" s="93"/>
      <c r="D30" s="87"/>
      <c r="E30" s="90"/>
      <c r="F30" s="26" t="s">
        <v>46</v>
      </c>
      <c r="G30" s="50">
        <v>2</v>
      </c>
      <c r="H30" s="17"/>
      <c r="I30" s="50" t="s">
        <v>46</v>
      </c>
      <c r="J30" s="50">
        <v>2</v>
      </c>
      <c r="K30" s="43"/>
      <c r="L30" s="124"/>
      <c r="M30" s="125"/>
      <c r="N30" s="42"/>
      <c r="O30" s="43"/>
      <c r="P30" s="74"/>
      <c r="Q30" s="74"/>
      <c r="R30" s="42"/>
      <c r="S30" s="43"/>
      <c r="T30" s="74" t="s">
        <v>44</v>
      </c>
      <c r="U30" s="74"/>
      <c r="V30" s="50">
        <v>3</v>
      </c>
      <c r="W30" s="17"/>
      <c r="X30" s="74" t="s">
        <v>44</v>
      </c>
      <c r="Y30" s="74"/>
      <c r="Z30" s="50">
        <v>3</v>
      </c>
      <c r="AA30" s="43"/>
      <c r="AB30" s="158"/>
    </row>
    <row r="31" spans="2:28" s="36" customFormat="1" ht="28.5" customHeight="1" thickBot="1" x14ac:dyDescent="0.3">
      <c r="B31" s="136"/>
      <c r="C31" s="93"/>
      <c r="D31" s="87"/>
      <c r="E31" s="90"/>
      <c r="F31" s="7"/>
      <c r="G31" s="46"/>
      <c r="H31" s="18"/>
      <c r="I31" s="46"/>
      <c r="J31" s="46"/>
      <c r="K31" s="43"/>
      <c r="L31" s="124"/>
      <c r="M31" s="125"/>
      <c r="N31" s="42"/>
      <c r="O31" s="43"/>
      <c r="P31" s="74"/>
      <c r="Q31" s="74"/>
      <c r="R31" s="42"/>
      <c r="S31" s="43"/>
      <c r="T31" s="73"/>
      <c r="U31" s="73"/>
      <c r="V31" s="46"/>
      <c r="W31" s="18"/>
      <c r="X31" s="73"/>
      <c r="Y31" s="73"/>
      <c r="Z31" s="46"/>
      <c r="AA31" s="43"/>
      <c r="AB31" s="158"/>
    </row>
    <row r="32" spans="2:28" s="20" customFormat="1" ht="28.5" hidden="1" customHeight="1" x14ac:dyDescent="0.25">
      <c r="B32" s="136"/>
      <c r="C32" s="93"/>
      <c r="D32" s="87"/>
      <c r="E32" s="90"/>
      <c r="F32" s="26"/>
      <c r="G32" s="27"/>
      <c r="H32" s="17"/>
      <c r="I32" s="27"/>
      <c r="J32" s="27"/>
      <c r="K32" s="17"/>
      <c r="L32" s="17"/>
      <c r="M32" s="27"/>
      <c r="N32" s="27"/>
      <c r="O32" s="17"/>
      <c r="P32" s="74"/>
      <c r="Q32" s="74"/>
      <c r="R32" s="27"/>
      <c r="S32" s="17"/>
      <c r="T32" s="74"/>
      <c r="U32" s="74"/>
      <c r="V32" s="27"/>
      <c r="W32" s="17"/>
      <c r="X32" s="74"/>
      <c r="Y32" s="74"/>
      <c r="Z32" s="27"/>
      <c r="AA32" s="17"/>
      <c r="AB32" s="79"/>
    </row>
    <row r="33" spans="2:29" ht="28.5" hidden="1" customHeight="1" thickBot="1" x14ac:dyDescent="0.3">
      <c r="B33" s="137"/>
      <c r="C33" s="94"/>
      <c r="D33" s="103"/>
      <c r="E33" s="91"/>
      <c r="F33" s="7"/>
      <c r="G33" s="21"/>
      <c r="H33" s="18"/>
      <c r="I33" s="21"/>
      <c r="J33" s="21"/>
      <c r="K33" s="18"/>
      <c r="L33" s="18"/>
      <c r="M33" s="21"/>
      <c r="N33" s="21"/>
      <c r="O33" s="18"/>
      <c r="P33" s="73"/>
      <c r="Q33" s="73"/>
      <c r="R33" s="21"/>
      <c r="S33" s="18"/>
      <c r="T33" s="73"/>
      <c r="U33" s="73"/>
      <c r="V33" s="21"/>
      <c r="W33" s="18"/>
      <c r="X33" s="73"/>
      <c r="Y33" s="73"/>
      <c r="Z33" s="21"/>
      <c r="AA33" s="18"/>
      <c r="AB33" s="159"/>
    </row>
    <row r="34" spans="2:29" ht="28.5" customHeight="1" x14ac:dyDescent="0.25">
      <c r="B34" s="118" t="s">
        <v>69</v>
      </c>
      <c r="C34" s="130" t="s">
        <v>114</v>
      </c>
      <c r="D34" s="133">
        <f>SUM(H34:H36,K34:K36,O34:O36,S34:S36,W34:W36,AA34:AA36)</f>
        <v>0</v>
      </c>
      <c r="E34" s="147" t="str">
        <f>IF(D34=0," ",IF(D34&gt;=14,"通過","未通過"))</f>
        <v xml:space="preserve"> </v>
      </c>
      <c r="F34" s="8" t="s">
        <v>50</v>
      </c>
      <c r="G34" s="39">
        <v>2</v>
      </c>
      <c r="H34" s="16"/>
      <c r="I34" s="39" t="s">
        <v>49</v>
      </c>
      <c r="J34" s="39">
        <v>2</v>
      </c>
      <c r="K34" s="16"/>
      <c r="L34" s="166" t="s">
        <v>48</v>
      </c>
      <c r="M34" s="167"/>
      <c r="N34" s="39">
        <v>2</v>
      </c>
      <c r="O34" s="16"/>
      <c r="P34" s="116" t="s">
        <v>48</v>
      </c>
      <c r="Q34" s="116"/>
      <c r="R34" s="39">
        <v>2</v>
      </c>
      <c r="S34" s="16"/>
      <c r="T34" s="116" t="s">
        <v>51</v>
      </c>
      <c r="U34" s="116"/>
      <c r="V34" s="39">
        <v>4</v>
      </c>
      <c r="W34" s="16"/>
      <c r="X34" s="116" t="s">
        <v>51</v>
      </c>
      <c r="Y34" s="116"/>
      <c r="Z34" s="39">
        <v>4</v>
      </c>
      <c r="AA34" s="16"/>
      <c r="AB34" s="140">
        <f>SUM(G34:G36,J34:J36,N34:N36,R34:R36,V34:V36,Z34:Z36)</f>
        <v>16</v>
      </c>
    </row>
    <row r="35" spans="2:29" ht="28.5" customHeight="1" x14ac:dyDescent="0.25">
      <c r="B35" s="119"/>
      <c r="C35" s="131"/>
      <c r="D35" s="134"/>
      <c r="E35" s="148"/>
      <c r="F35" s="9"/>
      <c r="G35" s="32"/>
      <c r="H35" s="17"/>
      <c r="I35" s="32"/>
      <c r="J35" s="32"/>
      <c r="K35" s="17"/>
      <c r="L35" s="114"/>
      <c r="M35" s="114"/>
      <c r="N35" s="32"/>
      <c r="O35" s="17"/>
      <c r="P35" s="114"/>
      <c r="Q35" s="114"/>
      <c r="R35" s="32"/>
      <c r="S35" s="17"/>
      <c r="T35" s="114"/>
      <c r="U35" s="114"/>
      <c r="V35" s="32"/>
      <c r="W35" s="17"/>
      <c r="X35" s="114"/>
      <c r="Y35" s="114"/>
      <c r="Z35" s="32"/>
      <c r="AA35" s="17"/>
      <c r="AB35" s="142"/>
    </row>
    <row r="36" spans="2:29" ht="28.5" customHeight="1" thickBot="1" x14ac:dyDescent="0.3">
      <c r="B36" s="119"/>
      <c r="C36" s="132"/>
      <c r="D36" s="134"/>
      <c r="E36" s="149"/>
      <c r="F36" s="10"/>
      <c r="G36" s="33"/>
      <c r="H36" s="18"/>
      <c r="I36" s="33"/>
      <c r="J36" s="33"/>
      <c r="K36" s="18"/>
      <c r="L36" s="114"/>
      <c r="M36" s="114"/>
      <c r="N36" s="33"/>
      <c r="O36" s="18"/>
      <c r="P36" s="115"/>
      <c r="Q36" s="115"/>
      <c r="R36" s="33"/>
      <c r="S36" s="18"/>
      <c r="T36" s="115"/>
      <c r="U36" s="115"/>
      <c r="V36" s="33"/>
      <c r="W36" s="18"/>
      <c r="X36" s="115"/>
      <c r="Y36" s="115"/>
      <c r="Z36" s="33"/>
      <c r="AA36" s="18"/>
      <c r="AB36" s="143"/>
    </row>
    <row r="37" spans="2:29" ht="28.5" customHeight="1" x14ac:dyDescent="0.25">
      <c r="B37" s="119"/>
      <c r="C37" s="130" t="s">
        <v>115</v>
      </c>
      <c r="D37" s="133">
        <f>SUM(H37:H44,K37:K44,O37:O44,S37:S44,W37:W44,AA37:AA44)</f>
        <v>0</v>
      </c>
      <c r="E37" s="150" t="str">
        <f>IF(D37=0," ",IF(D37&gt;=21,"通過","未通過"))</f>
        <v xml:space="preserve"> </v>
      </c>
      <c r="F37" s="8"/>
      <c r="G37" s="39"/>
      <c r="H37" s="16"/>
      <c r="I37" s="39"/>
      <c r="J37" s="39"/>
      <c r="K37" s="16"/>
      <c r="L37" s="166" t="s">
        <v>58</v>
      </c>
      <c r="M37" s="167"/>
      <c r="N37" s="39">
        <v>3</v>
      </c>
      <c r="O37" s="16"/>
      <c r="P37" s="117" t="s">
        <v>52</v>
      </c>
      <c r="Q37" s="117"/>
      <c r="R37" s="39">
        <v>3</v>
      </c>
      <c r="S37" s="16"/>
      <c r="T37" s="114" t="s">
        <v>53</v>
      </c>
      <c r="U37" s="114"/>
      <c r="V37" s="48">
        <v>2</v>
      </c>
      <c r="W37" s="17"/>
      <c r="X37" s="114" t="s">
        <v>53</v>
      </c>
      <c r="Y37" s="114"/>
      <c r="Z37" s="48">
        <v>2</v>
      </c>
      <c r="AA37" s="16"/>
      <c r="AB37" s="140">
        <f>SUM(G37:G44,J37:J44,N37:N39,R37:R39,V37:V38,Z37:Z38)</f>
        <v>24</v>
      </c>
    </row>
    <row r="38" spans="2:29" s="49" customFormat="1" ht="28.5" customHeight="1" x14ac:dyDescent="0.25">
      <c r="B38" s="119"/>
      <c r="C38" s="131"/>
      <c r="D38" s="134"/>
      <c r="E38" s="151"/>
      <c r="F38" s="51"/>
      <c r="G38" s="52"/>
      <c r="H38" s="43"/>
      <c r="I38" s="52"/>
      <c r="J38" s="52"/>
      <c r="K38" s="43"/>
      <c r="L38" s="168" t="s">
        <v>54</v>
      </c>
      <c r="M38" s="169"/>
      <c r="N38" s="52">
        <v>2</v>
      </c>
      <c r="O38" s="43"/>
      <c r="P38" s="126" t="s">
        <v>54</v>
      </c>
      <c r="Q38" s="127"/>
      <c r="R38" s="52">
        <v>2</v>
      </c>
      <c r="S38" s="43"/>
      <c r="T38" s="186" t="s">
        <v>66</v>
      </c>
      <c r="U38" s="56" t="s">
        <v>64</v>
      </c>
      <c r="V38" s="53">
        <v>3</v>
      </c>
      <c r="W38" s="54"/>
      <c r="X38" s="186" t="s">
        <v>66</v>
      </c>
      <c r="Y38" s="56" t="s">
        <v>64</v>
      </c>
      <c r="Z38" s="52">
        <v>3</v>
      </c>
      <c r="AA38" s="43"/>
      <c r="AB38" s="141"/>
    </row>
    <row r="39" spans="2:29" s="49" customFormat="1" ht="28.5" customHeight="1" x14ac:dyDescent="0.25">
      <c r="B39" s="119"/>
      <c r="C39" s="131"/>
      <c r="D39" s="134"/>
      <c r="E39" s="151"/>
      <c r="F39" s="51"/>
      <c r="G39" s="52"/>
      <c r="H39" s="43"/>
      <c r="I39" s="52"/>
      <c r="J39" s="52"/>
      <c r="K39" s="43"/>
      <c r="L39" s="95" t="s">
        <v>63</v>
      </c>
      <c r="M39" s="55" t="s">
        <v>55</v>
      </c>
      <c r="N39" s="52">
        <v>2</v>
      </c>
      <c r="O39" s="43"/>
      <c r="P39" s="95" t="s">
        <v>63</v>
      </c>
      <c r="Q39" s="55" t="s">
        <v>55</v>
      </c>
      <c r="R39" s="52">
        <v>2</v>
      </c>
      <c r="S39" s="43"/>
      <c r="T39" s="187"/>
      <c r="U39" s="56" t="s">
        <v>65</v>
      </c>
      <c r="V39" s="53">
        <v>3</v>
      </c>
      <c r="W39" s="54"/>
      <c r="X39" s="187"/>
      <c r="Y39" s="56" t="s">
        <v>65</v>
      </c>
      <c r="Z39" s="52">
        <v>3</v>
      </c>
      <c r="AA39" s="43"/>
      <c r="AB39" s="141"/>
    </row>
    <row r="40" spans="2:29" s="20" customFormat="1" ht="28.5" customHeight="1" x14ac:dyDescent="0.25">
      <c r="B40" s="119"/>
      <c r="C40" s="131"/>
      <c r="D40" s="134"/>
      <c r="E40" s="151"/>
      <c r="F40" s="9"/>
      <c r="G40" s="32"/>
      <c r="H40" s="17"/>
      <c r="I40" s="32"/>
      <c r="J40" s="32"/>
      <c r="K40" s="17"/>
      <c r="L40" s="95"/>
      <c r="M40" s="55" t="s">
        <v>59</v>
      </c>
      <c r="N40" s="32">
        <v>2</v>
      </c>
      <c r="O40" s="17"/>
      <c r="P40" s="95"/>
      <c r="Q40" s="55" t="s">
        <v>59</v>
      </c>
      <c r="R40" s="48">
        <v>2</v>
      </c>
      <c r="S40" s="17"/>
      <c r="T40" s="114"/>
      <c r="U40" s="114"/>
      <c r="V40" s="32"/>
      <c r="W40" s="17"/>
      <c r="X40" s="114"/>
      <c r="Y40" s="114"/>
      <c r="Z40" s="32"/>
      <c r="AA40" s="17"/>
      <c r="AB40" s="142"/>
    </row>
    <row r="41" spans="2:29" ht="28.5" customHeight="1" x14ac:dyDescent="0.25">
      <c r="B41" s="119"/>
      <c r="C41" s="131"/>
      <c r="D41" s="134"/>
      <c r="E41" s="151"/>
      <c r="F41" s="9"/>
      <c r="G41" s="32"/>
      <c r="H41" s="17"/>
      <c r="I41" s="32"/>
      <c r="J41" s="32"/>
      <c r="K41" s="17"/>
      <c r="L41" s="95"/>
      <c r="M41" s="55" t="s">
        <v>60</v>
      </c>
      <c r="N41" s="32">
        <v>2</v>
      </c>
      <c r="O41" s="17"/>
      <c r="P41" s="95"/>
      <c r="Q41" s="55" t="s">
        <v>60</v>
      </c>
      <c r="R41" s="48">
        <v>2</v>
      </c>
      <c r="S41" s="17"/>
      <c r="T41" s="114"/>
      <c r="U41" s="114"/>
      <c r="V41" s="32"/>
      <c r="W41" s="17"/>
      <c r="X41" s="114"/>
      <c r="Y41" s="114"/>
      <c r="Z41" s="32"/>
      <c r="AA41" s="17"/>
      <c r="AB41" s="142"/>
    </row>
    <row r="42" spans="2:29" s="20" customFormat="1" ht="28.5" customHeight="1" x14ac:dyDescent="0.25">
      <c r="B42" s="119"/>
      <c r="C42" s="131"/>
      <c r="D42" s="134"/>
      <c r="E42" s="151"/>
      <c r="F42" s="9"/>
      <c r="G42" s="32"/>
      <c r="H42" s="17"/>
      <c r="I42" s="32"/>
      <c r="J42" s="32"/>
      <c r="K42" s="17"/>
      <c r="L42" s="95"/>
      <c r="M42" s="55" t="s">
        <v>61</v>
      </c>
      <c r="N42" s="32">
        <v>2</v>
      </c>
      <c r="O42" s="17"/>
      <c r="P42" s="95"/>
      <c r="Q42" s="55" t="s">
        <v>61</v>
      </c>
      <c r="R42" s="48">
        <v>2</v>
      </c>
      <c r="S42" s="17"/>
      <c r="T42" s="114"/>
      <c r="U42" s="114"/>
      <c r="V42" s="32"/>
      <c r="W42" s="17"/>
      <c r="X42" s="114"/>
      <c r="Y42" s="114"/>
      <c r="Z42" s="32"/>
      <c r="AA42" s="17"/>
      <c r="AB42" s="142"/>
    </row>
    <row r="43" spans="2:29" ht="28.5" customHeight="1" x14ac:dyDescent="0.25">
      <c r="B43" s="119"/>
      <c r="C43" s="131"/>
      <c r="D43" s="134"/>
      <c r="E43" s="151"/>
      <c r="F43" s="9"/>
      <c r="G43" s="32"/>
      <c r="H43" s="17"/>
      <c r="I43" s="32"/>
      <c r="J43" s="32"/>
      <c r="K43" s="17"/>
      <c r="L43" s="95"/>
      <c r="M43" s="55" t="s">
        <v>62</v>
      </c>
      <c r="N43" s="32">
        <v>2</v>
      </c>
      <c r="O43" s="17"/>
      <c r="P43" s="95"/>
      <c r="Q43" s="55" t="s">
        <v>62</v>
      </c>
      <c r="R43" s="48">
        <v>2</v>
      </c>
      <c r="S43" s="17"/>
      <c r="T43" s="114"/>
      <c r="U43" s="114"/>
      <c r="V43" s="32"/>
      <c r="W43" s="17"/>
      <c r="X43" s="114"/>
      <c r="Y43" s="114"/>
      <c r="Z43" s="32"/>
      <c r="AA43" s="17"/>
      <c r="AB43" s="142"/>
    </row>
    <row r="44" spans="2:29" ht="28.5" customHeight="1" thickBot="1" x14ac:dyDescent="0.3">
      <c r="B44" s="120"/>
      <c r="C44" s="132"/>
      <c r="D44" s="103"/>
      <c r="E44" s="152"/>
      <c r="F44" s="10"/>
      <c r="G44" s="33"/>
      <c r="H44" s="18"/>
      <c r="I44" s="33"/>
      <c r="J44" s="33"/>
      <c r="K44" s="18"/>
      <c r="L44" s="115"/>
      <c r="M44" s="115"/>
      <c r="N44" s="33"/>
      <c r="O44" s="18"/>
      <c r="P44" s="115"/>
      <c r="Q44" s="115"/>
      <c r="R44" s="33"/>
      <c r="S44" s="18"/>
      <c r="T44" s="115"/>
      <c r="U44" s="115"/>
      <c r="V44" s="33"/>
      <c r="W44" s="18"/>
      <c r="X44" s="115"/>
      <c r="Y44" s="115"/>
      <c r="Z44" s="33"/>
      <c r="AA44" s="18"/>
      <c r="AB44" s="143"/>
    </row>
    <row r="45" spans="2:29" x14ac:dyDescent="0.25">
      <c r="F45" s="28" t="s">
        <v>20</v>
      </c>
      <c r="G45" s="28"/>
      <c r="H45" s="1">
        <f>SUM(H4:H44)</f>
        <v>0</v>
      </c>
      <c r="I45" s="113" t="s">
        <v>20</v>
      </c>
      <c r="J45" s="113"/>
      <c r="K45" s="1">
        <f>SUM(K4:K44)</f>
        <v>0</v>
      </c>
      <c r="M45" s="113" t="s">
        <v>20</v>
      </c>
      <c r="N45" s="113"/>
      <c r="O45" s="1">
        <f>SUM(O4:O44)</f>
        <v>0</v>
      </c>
      <c r="P45" s="113" t="s">
        <v>20</v>
      </c>
      <c r="Q45" s="113"/>
      <c r="R45" s="113"/>
      <c r="S45" s="1">
        <f>SUM(S4:S44)</f>
        <v>0</v>
      </c>
      <c r="T45" s="113" t="s">
        <v>20</v>
      </c>
      <c r="U45" s="113"/>
      <c r="V45" s="113"/>
      <c r="W45" s="1">
        <f>SUM(W4:W44)</f>
        <v>0</v>
      </c>
      <c r="X45" s="113" t="s">
        <v>20</v>
      </c>
      <c r="Y45" s="113"/>
      <c r="Z45" s="113"/>
      <c r="AA45" s="1">
        <f>SUM(AA4:AA44)</f>
        <v>0</v>
      </c>
    </row>
    <row r="47" spans="2:29" x14ac:dyDescent="0.25">
      <c r="E47" s="176" t="s">
        <v>74</v>
      </c>
      <c r="F47" s="176"/>
      <c r="G47" s="176"/>
      <c r="H47" s="176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</row>
    <row r="48" spans="2:29" x14ac:dyDescent="0.25">
      <c r="E48" s="176"/>
      <c r="F48" s="176"/>
      <c r="G48" s="176"/>
      <c r="H48" s="176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</row>
    <row r="49" spans="5:29" x14ac:dyDescent="0.25">
      <c r="E49" s="64"/>
      <c r="F49" s="64"/>
      <c r="G49" s="64"/>
      <c r="H49" s="64"/>
      <c r="I49" s="64"/>
      <c r="J49" s="64"/>
      <c r="K49" s="64"/>
      <c r="L49" s="64"/>
      <c r="M49" s="63"/>
      <c r="N49" s="63"/>
      <c r="O49" s="63"/>
      <c r="P49" s="63"/>
      <c r="Q49" s="63"/>
      <c r="R49" s="63"/>
      <c r="S49" s="63"/>
      <c r="T49" s="177" t="s">
        <v>75</v>
      </c>
      <c r="U49" s="178"/>
      <c r="V49" s="178"/>
      <c r="W49" s="178"/>
      <c r="X49" s="178"/>
      <c r="Y49" s="178"/>
      <c r="Z49" s="178"/>
      <c r="AA49" s="178"/>
      <c r="AB49" s="63"/>
      <c r="AC49" s="63"/>
    </row>
    <row r="50" spans="5:29" x14ac:dyDescent="0.25">
      <c r="E50" s="64" t="s">
        <v>76</v>
      </c>
      <c r="F50" s="64"/>
      <c r="G50" s="64"/>
      <c r="H50" s="64"/>
      <c r="I50" s="64"/>
      <c r="J50" s="64"/>
      <c r="K50" s="64"/>
      <c r="L50" s="64"/>
      <c r="M50" s="63"/>
      <c r="N50" s="63"/>
      <c r="O50" s="63"/>
      <c r="P50" s="63"/>
      <c r="Q50" s="63"/>
      <c r="R50" s="63"/>
      <c r="S50" s="63"/>
      <c r="T50" s="178"/>
      <c r="U50" s="178"/>
      <c r="V50" s="178"/>
      <c r="W50" s="178"/>
      <c r="X50" s="178"/>
      <c r="Y50" s="178"/>
      <c r="Z50" s="178"/>
      <c r="AA50" s="178"/>
      <c r="AB50" s="63"/>
      <c r="AC50" s="63"/>
    </row>
    <row r="51" spans="5:29" x14ac:dyDescent="0.25">
      <c r="E51" s="64" t="s">
        <v>107</v>
      </c>
      <c r="F51" s="64"/>
      <c r="G51" s="64"/>
      <c r="H51" s="64"/>
      <c r="I51" s="64"/>
      <c r="J51" s="64"/>
      <c r="K51" s="64"/>
      <c r="L51" s="64"/>
      <c r="M51" s="63"/>
      <c r="N51" s="63"/>
      <c r="O51" s="63"/>
      <c r="P51" s="63"/>
      <c r="Q51" s="63"/>
      <c r="R51" s="63"/>
      <c r="S51" s="63"/>
      <c r="T51" s="178"/>
      <c r="U51" s="178"/>
      <c r="V51" s="178"/>
      <c r="W51" s="178"/>
      <c r="X51" s="178"/>
      <c r="Y51" s="178"/>
      <c r="Z51" s="178"/>
      <c r="AA51" s="178"/>
      <c r="AB51" s="63"/>
      <c r="AC51" s="63"/>
    </row>
    <row r="52" spans="5:29" ht="33" x14ac:dyDescent="0.25">
      <c r="E52" s="179" t="s">
        <v>77</v>
      </c>
      <c r="F52" s="62" t="s">
        <v>78</v>
      </c>
      <c r="G52" s="62" t="s">
        <v>79</v>
      </c>
      <c r="H52" s="62"/>
      <c r="I52" s="62" t="s">
        <v>80</v>
      </c>
      <c r="J52" s="62" t="s">
        <v>79</v>
      </c>
      <c r="K52" s="62"/>
      <c r="L52" s="62" t="s">
        <v>81</v>
      </c>
      <c r="M52" s="62"/>
      <c r="N52" s="62" t="s">
        <v>82</v>
      </c>
      <c r="O52" s="62">
        <v>96</v>
      </c>
      <c r="P52" s="72" t="s">
        <v>106</v>
      </c>
      <c r="Q52" s="63"/>
      <c r="R52" s="63"/>
      <c r="S52" s="63"/>
      <c r="T52" s="178"/>
      <c r="U52" s="178"/>
      <c r="V52" s="178"/>
      <c r="W52" s="178"/>
      <c r="X52" s="178"/>
      <c r="Y52" s="178"/>
      <c r="Z52" s="178"/>
      <c r="AA52" s="178"/>
      <c r="AB52" s="63"/>
      <c r="AC52" s="63"/>
    </row>
    <row r="53" spans="5:29" x14ac:dyDescent="0.25">
      <c r="E53" s="179"/>
      <c r="F53" s="65">
        <f>D4</f>
        <v>0</v>
      </c>
      <c r="G53" s="65"/>
      <c r="H53" s="65"/>
      <c r="I53" s="65">
        <f>D14</f>
        <v>0</v>
      </c>
      <c r="J53" s="65"/>
      <c r="K53" s="65"/>
      <c r="L53" s="65">
        <f>D16</f>
        <v>0</v>
      </c>
      <c r="M53" s="65"/>
      <c r="N53" s="65" t="s">
        <v>82</v>
      </c>
      <c r="O53" s="65">
        <f>F53+I53+L53</f>
        <v>0</v>
      </c>
      <c r="P53" s="66" t="str">
        <f>IF(O53=0," ",IF(O53&gt;=96,"通過","未通過"))</f>
        <v xml:space="preserve"> </v>
      </c>
      <c r="Q53" s="63"/>
      <c r="R53" s="63"/>
      <c r="S53" s="63"/>
      <c r="T53" s="178"/>
      <c r="U53" s="178"/>
      <c r="V53" s="178"/>
      <c r="W53" s="178"/>
      <c r="X53" s="178"/>
      <c r="Y53" s="178"/>
      <c r="Z53" s="178"/>
      <c r="AA53" s="178"/>
      <c r="AB53" s="63"/>
      <c r="AC53" s="63"/>
    </row>
    <row r="54" spans="5:29" x14ac:dyDescent="0.25"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</row>
    <row r="55" spans="5:29" x14ac:dyDescent="0.25">
      <c r="E55" s="64" t="s">
        <v>84</v>
      </c>
      <c r="F55" s="64"/>
      <c r="G55" s="64"/>
      <c r="H55" s="64"/>
      <c r="I55" s="64"/>
      <c r="J55" s="64"/>
      <c r="K55" s="64"/>
      <c r="L55" s="64"/>
      <c r="M55" s="63"/>
      <c r="N55" s="63"/>
      <c r="O55" s="63"/>
      <c r="P55" s="63"/>
      <c r="Q55" s="63"/>
      <c r="R55" s="63"/>
      <c r="S55" s="63"/>
      <c r="T55" s="101" t="s">
        <v>85</v>
      </c>
      <c r="U55" s="101"/>
      <c r="V55" s="101"/>
      <c r="W55" s="101"/>
      <c r="X55" s="101"/>
      <c r="Y55" s="101"/>
      <c r="Z55" s="101"/>
      <c r="AA55" s="101"/>
      <c r="AB55" s="63"/>
      <c r="AC55" s="63"/>
    </row>
    <row r="56" spans="5:29" x14ac:dyDescent="0.25">
      <c r="E56" s="64"/>
      <c r="F56" s="64"/>
      <c r="G56" s="64"/>
      <c r="H56" s="64"/>
      <c r="I56" s="64"/>
      <c r="J56" s="64"/>
      <c r="K56" s="64"/>
      <c r="L56" s="64"/>
      <c r="M56" s="63"/>
      <c r="N56" s="63"/>
      <c r="O56" s="63"/>
      <c r="P56" s="63"/>
      <c r="Q56" s="63"/>
      <c r="R56" s="63"/>
      <c r="S56" s="63"/>
      <c r="T56" s="101"/>
      <c r="U56" s="101"/>
      <c r="V56" s="101"/>
      <c r="W56" s="101"/>
      <c r="X56" s="101"/>
      <c r="Y56" s="101"/>
      <c r="Z56" s="101"/>
      <c r="AA56" s="101"/>
      <c r="AB56" s="63"/>
      <c r="AC56" s="63"/>
    </row>
    <row r="57" spans="5:29" x14ac:dyDescent="0.25">
      <c r="E57" s="64" t="s">
        <v>86</v>
      </c>
      <c r="F57" s="64"/>
      <c r="G57" s="64"/>
      <c r="H57" s="64"/>
      <c r="I57" s="64"/>
      <c r="J57" s="64"/>
      <c r="K57" s="64"/>
      <c r="L57" s="64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</row>
    <row r="58" spans="5:29" x14ac:dyDescent="0.25">
      <c r="E58" s="180" t="s">
        <v>87</v>
      </c>
      <c r="F58" s="67" t="s">
        <v>80</v>
      </c>
      <c r="G58" s="67" t="s">
        <v>79</v>
      </c>
      <c r="H58" s="67"/>
      <c r="I58" s="67" t="s">
        <v>81</v>
      </c>
      <c r="J58" s="67" t="s">
        <v>79</v>
      </c>
      <c r="K58" s="67"/>
      <c r="L58" s="67" t="s">
        <v>88</v>
      </c>
      <c r="M58" s="67" t="s">
        <v>79</v>
      </c>
      <c r="N58" s="67" t="s">
        <v>89</v>
      </c>
      <c r="O58" s="67" t="s">
        <v>79</v>
      </c>
      <c r="P58" s="67" t="s">
        <v>90</v>
      </c>
      <c r="Q58" s="67" t="s">
        <v>79</v>
      </c>
      <c r="R58" s="67" t="s">
        <v>91</v>
      </c>
      <c r="S58" s="67" t="s">
        <v>82</v>
      </c>
      <c r="T58" s="67">
        <v>80</v>
      </c>
      <c r="U58" s="63"/>
      <c r="V58" s="63"/>
      <c r="W58" s="63"/>
      <c r="X58" s="63"/>
      <c r="Y58" s="63"/>
      <c r="Z58" s="63"/>
      <c r="AA58" s="63"/>
      <c r="AB58" s="63"/>
      <c r="AC58" s="63"/>
    </row>
    <row r="59" spans="5:29" x14ac:dyDescent="0.25">
      <c r="E59" s="180"/>
      <c r="F59" s="65">
        <f>AB14</f>
        <v>12</v>
      </c>
      <c r="G59" s="65"/>
      <c r="H59" s="65"/>
      <c r="I59" s="65">
        <f>AB16</f>
        <v>34</v>
      </c>
      <c r="J59" s="65"/>
      <c r="K59" s="65"/>
      <c r="L59" s="65">
        <f>AB24</f>
        <v>0</v>
      </c>
      <c r="M59" s="65"/>
      <c r="N59" s="65">
        <f>AB28</f>
        <v>34</v>
      </c>
      <c r="O59" s="65"/>
      <c r="P59" s="65">
        <f>AB34</f>
        <v>16</v>
      </c>
      <c r="Q59" s="65"/>
      <c r="R59" s="65">
        <f>AB37</f>
        <v>24</v>
      </c>
      <c r="S59" s="65"/>
      <c r="T59" s="65">
        <f>SUM(F59:S59)</f>
        <v>120</v>
      </c>
      <c r="U59" s="63"/>
      <c r="V59" s="63"/>
      <c r="W59" s="63"/>
      <c r="X59" s="63"/>
      <c r="Y59" s="63"/>
      <c r="Z59" s="63"/>
      <c r="AA59" s="63"/>
      <c r="AB59" s="63"/>
      <c r="AC59" s="63"/>
    </row>
    <row r="60" spans="5:29" x14ac:dyDescent="0.25"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</row>
    <row r="61" spans="5:29" x14ac:dyDescent="0.25"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</row>
    <row r="62" spans="5:29" x14ac:dyDescent="0.25">
      <c r="E62" s="64" t="s">
        <v>92</v>
      </c>
      <c r="F62" s="64"/>
      <c r="G62" s="64"/>
      <c r="H62" s="64"/>
      <c r="I62" s="64"/>
      <c r="J62" s="64"/>
      <c r="K62" s="64"/>
      <c r="L62" s="64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</row>
    <row r="63" spans="5:29" ht="33" x14ac:dyDescent="0.25">
      <c r="E63" s="181" t="s">
        <v>93</v>
      </c>
      <c r="F63" s="68" t="s">
        <v>80</v>
      </c>
      <c r="G63" s="68" t="s">
        <v>79</v>
      </c>
      <c r="H63" s="68"/>
      <c r="I63" s="68" t="s">
        <v>81</v>
      </c>
      <c r="J63" s="68" t="s">
        <v>79</v>
      </c>
      <c r="K63" s="68"/>
      <c r="L63" s="68" t="s">
        <v>88</v>
      </c>
      <c r="M63" s="68" t="s">
        <v>79</v>
      </c>
      <c r="N63" s="68" t="s">
        <v>89</v>
      </c>
      <c r="O63" s="68" t="s">
        <v>79</v>
      </c>
      <c r="P63" s="68" t="s">
        <v>90</v>
      </c>
      <c r="Q63" s="68" t="s">
        <v>79</v>
      </c>
      <c r="R63" s="68" t="s">
        <v>91</v>
      </c>
      <c r="S63" s="68" t="s">
        <v>82</v>
      </c>
      <c r="T63" s="68">
        <v>60</v>
      </c>
      <c r="U63" s="69" t="s">
        <v>94</v>
      </c>
      <c r="V63" s="63"/>
      <c r="W63" s="63"/>
      <c r="X63" s="63"/>
      <c r="Y63" s="63"/>
      <c r="Z63" s="63"/>
      <c r="AA63" s="63"/>
      <c r="AB63" s="63"/>
      <c r="AC63" s="63"/>
    </row>
    <row r="64" spans="5:29" x14ac:dyDescent="0.25">
      <c r="E64" s="181"/>
      <c r="F64" s="65">
        <f>D14</f>
        <v>0</v>
      </c>
      <c r="G64" s="65"/>
      <c r="H64" s="65"/>
      <c r="I64" s="65">
        <f>D16</f>
        <v>0</v>
      </c>
      <c r="J64" s="65"/>
      <c r="K64" s="65"/>
      <c r="L64" s="65">
        <f>D24</f>
        <v>0</v>
      </c>
      <c r="M64" s="65"/>
      <c r="N64" s="65">
        <f>D28</f>
        <v>0</v>
      </c>
      <c r="O64" s="65"/>
      <c r="P64" s="65">
        <f>D34</f>
        <v>0</v>
      </c>
      <c r="Q64" s="65"/>
      <c r="R64" s="65">
        <f>D37</f>
        <v>0</v>
      </c>
      <c r="S64" s="65"/>
      <c r="T64" s="65">
        <f>SUM(F64:S64)</f>
        <v>0</v>
      </c>
      <c r="U64" s="66" t="str">
        <f>IF(T64=0," ",IF(T64&gt;=60,"通過","未通過"))</f>
        <v xml:space="preserve"> </v>
      </c>
      <c r="V64" s="63"/>
      <c r="W64" s="63"/>
      <c r="X64" s="63"/>
      <c r="Y64" s="63"/>
      <c r="Z64" s="63"/>
      <c r="AA64" s="63"/>
      <c r="AB64" s="63"/>
      <c r="AC64" s="63"/>
    </row>
    <row r="65" spans="5:29" x14ac:dyDescent="0.25"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</row>
    <row r="66" spans="5:29" x14ac:dyDescent="0.25">
      <c r="E66" s="64" t="s">
        <v>95</v>
      </c>
      <c r="F66" s="64"/>
      <c r="G66" s="64"/>
      <c r="H66" s="64"/>
      <c r="I66" s="64"/>
      <c r="J66" s="64"/>
      <c r="K66" s="64"/>
      <c r="L66" s="64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</row>
    <row r="67" spans="5:29" x14ac:dyDescent="0.25">
      <c r="E67" s="182" t="s">
        <v>96</v>
      </c>
      <c r="F67" s="70" t="s">
        <v>81</v>
      </c>
      <c r="G67" s="70" t="s">
        <v>79</v>
      </c>
      <c r="H67" s="70"/>
      <c r="I67" s="70" t="s">
        <v>89</v>
      </c>
      <c r="J67" s="70" t="s">
        <v>79</v>
      </c>
      <c r="K67" s="70"/>
      <c r="L67" s="70" t="s">
        <v>91</v>
      </c>
      <c r="M67" s="70" t="s">
        <v>82</v>
      </c>
      <c r="N67" s="70">
        <v>45</v>
      </c>
      <c r="O67" s="70"/>
      <c r="P67" s="70" t="s">
        <v>83</v>
      </c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</row>
    <row r="68" spans="5:29" x14ac:dyDescent="0.25">
      <c r="E68" s="182"/>
      <c r="F68" s="65">
        <f>D16</f>
        <v>0</v>
      </c>
      <c r="G68" s="65"/>
      <c r="H68" s="65"/>
      <c r="I68" s="65">
        <f>D28</f>
        <v>0</v>
      </c>
      <c r="J68" s="65"/>
      <c r="K68" s="65"/>
      <c r="L68" s="65">
        <f>D37</f>
        <v>0</v>
      </c>
      <c r="M68" s="65"/>
      <c r="N68" s="65">
        <f>SUM(F68:L68)</f>
        <v>0</v>
      </c>
      <c r="O68" s="65"/>
      <c r="P68" s="66" t="str">
        <f>IF(N68=0," ",IF(N68&gt;=45,"通過","未通過"))</f>
        <v xml:space="preserve"> </v>
      </c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</row>
    <row r="69" spans="5:29" x14ac:dyDescent="0.25"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</row>
    <row r="70" spans="5:29" x14ac:dyDescent="0.25">
      <c r="E70" s="64" t="s">
        <v>97</v>
      </c>
      <c r="F70" s="64"/>
      <c r="G70" s="64"/>
      <c r="H70" s="64"/>
      <c r="I70" s="64"/>
      <c r="J70" s="64"/>
      <c r="K70" s="64"/>
      <c r="L70" s="64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</row>
    <row r="71" spans="5:29" x14ac:dyDescent="0.25">
      <c r="E71" s="183" t="s">
        <v>98</v>
      </c>
      <c r="F71" s="71" t="s">
        <v>99</v>
      </c>
      <c r="G71" s="71"/>
      <c r="H71" s="71" t="s">
        <v>79</v>
      </c>
      <c r="I71" s="184" t="s">
        <v>100</v>
      </c>
      <c r="J71" s="184"/>
      <c r="K71" s="71" t="s">
        <v>79</v>
      </c>
      <c r="L71" s="184" t="s">
        <v>101</v>
      </c>
      <c r="M71" s="184"/>
      <c r="N71" s="71" t="s">
        <v>79</v>
      </c>
      <c r="O71" s="184" t="s">
        <v>102</v>
      </c>
      <c r="P71" s="184"/>
      <c r="Q71" s="184"/>
      <c r="R71" s="71" t="s">
        <v>79</v>
      </c>
      <c r="S71" s="184" t="s">
        <v>103</v>
      </c>
      <c r="T71" s="184"/>
      <c r="U71" s="184"/>
      <c r="V71" s="71" t="s">
        <v>79</v>
      </c>
      <c r="W71" s="184" t="s">
        <v>104</v>
      </c>
      <c r="X71" s="184"/>
      <c r="Y71" s="184"/>
      <c r="Z71" s="71" t="s">
        <v>105</v>
      </c>
      <c r="AA71" s="184">
        <v>160</v>
      </c>
      <c r="AB71" s="184"/>
      <c r="AC71" s="71" t="s">
        <v>83</v>
      </c>
    </row>
    <row r="72" spans="5:29" x14ac:dyDescent="0.25">
      <c r="E72" s="183"/>
      <c r="F72" s="65">
        <f>H45</f>
        <v>0</v>
      </c>
      <c r="G72" s="65"/>
      <c r="H72" s="65"/>
      <c r="I72" s="65">
        <f>K45</f>
        <v>0</v>
      </c>
      <c r="J72" s="65"/>
      <c r="K72" s="65"/>
      <c r="L72" s="65"/>
      <c r="M72" s="65">
        <f>O45</f>
        <v>0</v>
      </c>
      <c r="N72" s="65"/>
      <c r="O72" s="65"/>
      <c r="P72" s="65">
        <f>S45</f>
        <v>0</v>
      </c>
      <c r="Q72" s="65"/>
      <c r="R72" s="65"/>
      <c r="S72" s="65"/>
      <c r="T72" s="65">
        <f>W45</f>
        <v>0</v>
      </c>
      <c r="U72" s="65"/>
      <c r="V72" s="65"/>
      <c r="W72" s="65"/>
      <c r="X72" s="65">
        <f>AA45</f>
        <v>0</v>
      </c>
      <c r="Y72" s="65"/>
      <c r="Z72" s="65" t="s">
        <v>105</v>
      </c>
      <c r="AA72" s="185">
        <f>F72+I72+M72+P72+T72+X72</f>
        <v>0</v>
      </c>
      <c r="AB72" s="185"/>
      <c r="AC72" s="66" t="str">
        <f>IF(AA72=0," ",IF(AA72&gt;=160,"通過","未通過"))</f>
        <v xml:space="preserve"> </v>
      </c>
    </row>
    <row r="73" spans="5:29" x14ac:dyDescent="0.25"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</row>
    <row r="74" spans="5:29" x14ac:dyDescent="0.25"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</row>
    <row r="75" spans="5:29" x14ac:dyDescent="0.25"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</row>
  </sheetData>
  <sheetProtection password="CC6B" sheet="1" objects="1" scenarios="1" selectLockedCells="1"/>
  <mergeCells count="215">
    <mergeCell ref="T41:U41"/>
    <mergeCell ref="X41:Y41"/>
    <mergeCell ref="T38:T39"/>
    <mergeCell ref="X38:X39"/>
    <mergeCell ref="T23:U23"/>
    <mergeCell ref="T25:U25"/>
    <mergeCell ref="T26:U26"/>
    <mergeCell ref="X25:Y25"/>
    <mergeCell ref="E47:H48"/>
    <mergeCell ref="T49:AA53"/>
    <mergeCell ref="E52:E53"/>
    <mergeCell ref="T55:AA56"/>
    <mergeCell ref="E58:E59"/>
    <mergeCell ref="E63:E64"/>
    <mergeCell ref="E67:E68"/>
    <mergeCell ref="E71:E72"/>
    <mergeCell ref="I71:J71"/>
    <mergeCell ref="L71:M71"/>
    <mergeCell ref="O71:Q71"/>
    <mergeCell ref="S71:U71"/>
    <mergeCell ref="W71:Y71"/>
    <mergeCell ref="AA71:AB71"/>
    <mergeCell ref="AA72:AB72"/>
    <mergeCell ref="L10:M10"/>
    <mergeCell ref="L8:M8"/>
    <mergeCell ref="L14:M14"/>
    <mergeCell ref="L15:M15"/>
    <mergeCell ref="L44:M44"/>
    <mergeCell ref="L37:M37"/>
    <mergeCell ref="L38:M38"/>
    <mergeCell ref="L34:M34"/>
    <mergeCell ref="L28:M28"/>
    <mergeCell ref="L39:L43"/>
    <mergeCell ref="L29:M29"/>
    <mergeCell ref="L30:M30"/>
    <mergeCell ref="L31:M31"/>
    <mergeCell ref="L35:M35"/>
    <mergeCell ref="L36:M36"/>
    <mergeCell ref="L22:M22"/>
    <mergeCell ref="L23:M23"/>
    <mergeCell ref="L24:M24"/>
    <mergeCell ref="L27:M27"/>
    <mergeCell ref="L17:M17"/>
    <mergeCell ref="L18:M18"/>
    <mergeCell ref="L6:M6"/>
    <mergeCell ref="AB37:AB44"/>
    <mergeCell ref="E4:E13"/>
    <mergeCell ref="E14:E15"/>
    <mergeCell ref="E16:E21"/>
    <mergeCell ref="E28:E33"/>
    <mergeCell ref="E34:E36"/>
    <mergeCell ref="E37:E44"/>
    <mergeCell ref="P12:Q12"/>
    <mergeCell ref="AB4:AB13"/>
    <mergeCell ref="AB14:AB15"/>
    <mergeCell ref="AB16:AB21"/>
    <mergeCell ref="AB28:AB33"/>
    <mergeCell ref="AB34:AB36"/>
    <mergeCell ref="T34:U34"/>
    <mergeCell ref="T33:U33"/>
    <mergeCell ref="X28:Y28"/>
    <mergeCell ref="T22:U22"/>
    <mergeCell ref="X6:Y6"/>
    <mergeCell ref="T15:U15"/>
    <mergeCell ref="L11:M11"/>
    <mergeCell ref="L13:M13"/>
    <mergeCell ref="L7:M7"/>
    <mergeCell ref="L9:M9"/>
    <mergeCell ref="X43:Y43"/>
    <mergeCell ref="C37:C44"/>
    <mergeCell ref="B2:C2"/>
    <mergeCell ref="P3:Q3"/>
    <mergeCell ref="P2:Q2"/>
    <mergeCell ref="P4:Q4"/>
    <mergeCell ref="P5:Q5"/>
    <mergeCell ref="P6:Q6"/>
    <mergeCell ref="P7:Q7"/>
    <mergeCell ref="P8:Q8"/>
    <mergeCell ref="P10:Q10"/>
    <mergeCell ref="P11:Q11"/>
    <mergeCell ref="P13:Q13"/>
    <mergeCell ref="P14:Q14"/>
    <mergeCell ref="D37:D44"/>
    <mergeCell ref="D4:D13"/>
    <mergeCell ref="B22:B33"/>
    <mergeCell ref="C34:C36"/>
    <mergeCell ref="D28:D33"/>
    <mergeCell ref="D34:D36"/>
    <mergeCell ref="L2:M2"/>
    <mergeCell ref="L3:M3"/>
    <mergeCell ref="L4:M4"/>
    <mergeCell ref="L5:M5"/>
    <mergeCell ref="B34:B44"/>
    <mergeCell ref="C4:C13"/>
    <mergeCell ref="C14:C15"/>
    <mergeCell ref="C16:C21"/>
    <mergeCell ref="I45:J45"/>
    <mergeCell ref="M45:N45"/>
    <mergeCell ref="P16:Q16"/>
    <mergeCell ref="P21:Q21"/>
    <mergeCell ref="P22:Q22"/>
    <mergeCell ref="P24:Q24"/>
    <mergeCell ref="P28:Q28"/>
    <mergeCell ref="P45:R45"/>
    <mergeCell ref="P33:Q33"/>
    <mergeCell ref="P34:Q34"/>
    <mergeCell ref="P35:Q35"/>
    <mergeCell ref="P36:Q36"/>
    <mergeCell ref="P19:Q19"/>
    <mergeCell ref="P20:Q20"/>
    <mergeCell ref="P25:Q25"/>
    <mergeCell ref="P26:Q26"/>
    <mergeCell ref="P29:Q29"/>
    <mergeCell ref="P38:Q38"/>
    <mergeCell ref="L16:M16"/>
    <mergeCell ref="L12:M12"/>
    <mergeCell ref="L19:M19"/>
    <mergeCell ref="L21:M21"/>
    <mergeCell ref="T45:V45"/>
    <mergeCell ref="X45:Z45"/>
    <mergeCell ref="X37:Y37"/>
    <mergeCell ref="P44:Q44"/>
    <mergeCell ref="T44:U44"/>
    <mergeCell ref="X33:Y33"/>
    <mergeCell ref="X34:Y34"/>
    <mergeCell ref="X35:Y35"/>
    <mergeCell ref="X36:Y36"/>
    <mergeCell ref="T35:U35"/>
    <mergeCell ref="T36:U36"/>
    <mergeCell ref="X44:Y44"/>
    <mergeCell ref="T40:U40"/>
    <mergeCell ref="T42:U42"/>
    <mergeCell ref="X42:Y42"/>
    <mergeCell ref="T37:U37"/>
    <mergeCell ref="P32:Q32"/>
    <mergeCell ref="T32:U32"/>
    <mergeCell ref="X32:Y32"/>
    <mergeCell ref="X40:Y40"/>
    <mergeCell ref="T43:U43"/>
    <mergeCell ref="P37:Q37"/>
    <mergeCell ref="X7:Y7"/>
    <mergeCell ref="X8:Y8"/>
    <mergeCell ref="X10:Y10"/>
    <mergeCell ref="X11:Y11"/>
    <mergeCell ref="X24:Y24"/>
    <mergeCell ref="X13:Y13"/>
    <mergeCell ref="X16:Y16"/>
    <mergeCell ref="X14:Y14"/>
    <mergeCell ref="X15:Y15"/>
    <mergeCell ref="X21:Y21"/>
    <mergeCell ref="X22:Y22"/>
    <mergeCell ref="X12:Y12"/>
    <mergeCell ref="X23:Y23"/>
    <mergeCell ref="T3:U3"/>
    <mergeCell ref="T28:U28"/>
    <mergeCell ref="T24:U24"/>
    <mergeCell ref="B4:B21"/>
    <mergeCell ref="X1:AA1"/>
    <mergeCell ref="B1:W1"/>
    <mergeCell ref="D14:D15"/>
    <mergeCell ref="D16:D21"/>
    <mergeCell ref="T21:U21"/>
    <mergeCell ref="X5:Y5"/>
    <mergeCell ref="T16:U16"/>
    <mergeCell ref="T13:U13"/>
    <mergeCell ref="T7:U7"/>
    <mergeCell ref="T6:U6"/>
    <mergeCell ref="T5:U5"/>
    <mergeCell ref="T8:U8"/>
    <mergeCell ref="X2:Y2"/>
    <mergeCell ref="X3:Y3"/>
    <mergeCell ref="X4:Y4"/>
    <mergeCell ref="T4:U4"/>
    <mergeCell ref="T2:U2"/>
    <mergeCell ref="P15:Q15"/>
    <mergeCell ref="P17:Q17"/>
    <mergeCell ref="P18:Q18"/>
    <mergeCell ref="C24:C27"/>
    <mergeCell ref="D24:D27"/>
    <mergeCell ref="E24:E27"/>
    <mergeCell ref="C28:C33"/>
    <mergeCell ref="P39:P43"/>
    <mergeCell ref="C22:C23"/>
    <mergeCell ref="D22:D23"/>
    <mergeCell ref="E22:E23"/>
    <mergeCell ref="P23:Q23"/>
    <mergeCell ref="T9:U9"/>
    <mergeCell ref="X9:Y9"/>
    <mergeCell ref="AB24:AB27"/>
    <mergeCell ref="P27:Q27"/>
    <mergeCell ref="T27:U27"/>
    <mergeCell ref="X27:Y27"/>
    <mergeCell ref="T30:U30"/>
    <mergeCell ref="X30:Y30"/>
    <mergeCell ref="P9:Q9"/>
    <mergeCell ref="T12:U12"/>
    <mergeCell ref="T10:U10"/>
    <mergeCell ref="T11:U11"/>
    <mergeCell ref="T14:U14"/>
    <mergeCell ref="AB22:AB23"/>
    <mergeCell ref="T31:U31"/>
    <mergeCell ref="X31:Y31"/>
    <mergeCell ref="P31:Q31"/>
    <mergeCell ref="P30:Q30"/>
    <mergeCell ref="T17:U17"/>
    <mergeCell ref="T18:U18"/>
    <mergeCell ref="T19:U19"/>
    <mergeCell ref="T20:U20"/>
    <mergeCell ref="X17:Y17"/>
    <mergeCell ref="X18:Y18"/>
    <mergeCell ref="X19:Y19"/>
    <mergeCell ref="X20:Y20"/>
    <mergeCell ref="T29:U29"/>
    <mergeCell ref="X29:Y29"/>
    <mergeCell ref="X26:Y26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108普影視科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2022-05-12T06:05:04Z</dcterms:modified>
</cp:coreProperties>
</file>