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0" yWindow="-15" windowWidth="18795" windowHeight="11760"/>
  </bookViews>
  <sheets>
    <sheet name="108普演藝科" sheetId="1" r:id="rId1"/>
  </sheets>
  <calcPr calcId="145621"/>
</workbook>
</file>

<file path=xl/calcChain.xml><?xml version="1.0" encoding="utf-8"?>
<calcChain xmlns="http://schemas.openxmlformats.org/spreadsheetml/2006/main">
  <c r="I73" i="1" l="1"/>
  <c r="F73" i="1"/>
  <c r="P69" i="1" l="1"/>
  <c r="N69" i="1"/>
  <c r="L69" i="1"/>
  <c r="I69" i="1"/>
  <c r="F69" i="1"/>
  <c r="N64" i="1" l="1"/>
  <c r="L58" i="1"/>
  <c r="F58" i="1"/>
  <c r="F64" i="1"/>
  <c r="I58" i="1"/>
  <c r="L64" i="1"/>
  <c r="Z2" i="1" l="1"/>
  <c r="V2" i="1"/>
  <c r="R2" i="1"/>
  <c r="N2" i="1"/>
  <c r="AB37" i="1"/>
  <c r="R64" i="1" s="1"/>
  <c r="D22" i="1" l="1"/>
  <c r="D24" i="1"/>
  <c r="AB24" i="1"/>
  <c r="D37" i="1" l="1"/>
  <c r="E37" i="1" l="1"/>
  <c r="L73" i="1"/>
  <c r="N73" i="1" s="1"/>
  <c r="P73" i="1" s="1"/>
  <c r="R69" i="1"/>
  <c r="T69" i="1" s="1"/>
  <c r="U69" i="1" s="1"/>
  <c r="AB14" i="1"/>
  <c r="AB16" i="1" l="1"/>
  <c r="I64" i="1" s="1"/>
  <c r="T64" i="1" s="1"/>
  <c r="AB34" i="1"/>
  <c r="AB28" i="1"/>
  <c r="AB22" i="1"/>
  <c r="AB4" i="1"/>
  <c r="D4" i="1"/>
  <c r="E4" i="1" s="1"/>
  <c r="D34" i="1"/>
  <c r="E34" i="1" s="1"/>
  <c r="D28" i="1"/>
  <c r="E28" i="1" s="1"/>
  <c r="D16" i="1"/>
  <c r="D14" i="1"/>
  <c r="E14" i="1" s="1"/>
  <c r="E16" i="1" l="1"/>
  <c r="O58" i="1"/>
  <c r="P58" i="1" s="1"/>
  <c r="AA49" i="1"/>
  <c r="Y77" i="1" s="1"/>
  <c r="W49" i="1"/>
  <c r="U77" i="1" s="1"/>
  <c r="S49" i="1"/>
  <c r="Q77" i="1" s="1"/>
  <c r="O49" i="1"/>
  <c r="M77" i="1" s="1"/>
  <c r="K49" i="1"/>
  <c r="I77" i="1" s="1"/>
  <c r="H49" i="1"/>
  <c r="F77" i="1" s="1"/>
  <c r="E24" i="1"/>
  <c r="E22" i="1"/>
  <c r="J2" i="1"/>
  <c r="G2" i="1"/>
  <c r="AA77" i="1" l="1"/>
  <c r="AC77" i="1" s="1"/>
  <c r="AB1" i="1"/>
  <c r="AB2" i="1"/>
</calcChain>
</file>

<file path=xl/sharedStrings.xml><?xml version="1.0" encoding="utf-8"?>
<sst xmlns="http://schemas.openxmlformats.org/spreadsheetml/2006/main" count="237" uniqueCount="118">
  <si>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</si>
  <si>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</si>
  <si>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</si>
  <si>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</si>
  <si>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</si>
  <si>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</si>
  <si>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</si>
  <si>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</si>
  <si>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</si>
  <si>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</si>
  <si>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</si>
  <si>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</si>
  <si>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</si>
  <si>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</si>
  <si>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</si>
  <si>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</si>
  <si>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</si>
  <si>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</si>
  <si>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</si>
  <si>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</si>
  <si>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</si>
  <si>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</si>
  <si>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</si>
  <si>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</si>
  <si>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</si>
  <si>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</si>
  <si>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</si>
  <si>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</si>
  <si>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</si>
  <si>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資訊科技</t>
    <phoneticPr fontId="1" type="noConversion"/>
  </si>
  <si>
    <t>公民與社會</t>
    <phoneticPr fontId="1" type="noConversion"/>
  </si>
  <si>
    <t>藝術概論</t>
    <phoneticPr fontId="1" type="noConversion"/>
  </si>
  <si>
    <t>藝術欣賞</t>
    <phoneticPr fontId="1" type="noConversion"/>
  </si>
  <si>
    <t>展演實務</t>
    <phoneticPr fontId="1" type="noConversion"/>
  </si>
  <si>
    <t>地理</t>
    <phoneticPr fontId="1" type="noConversion"/>
  </si>
  <si>
    <t>音樂</t>
    <phoneticPr fontId="1" type="noConversion"/>
  </si>
  <si>
    <t>部定必修96</t>
    <phoneticPr fontId="1" type="noConversion"/>
  </si>
  <si>
    <t>物理</t>
    <phoneticPr fontId="1" type="noConversion"/>
  </si>
  <si>
    <t>生物</t>
    <phoneticPr fontId="1" type="noConversion"/>
  </si>
  <si>
    <t>美術</t>
    <phoneticPr fontId="1" type="noConversion"/>
  </si>
  <si>
    <t>藝術與科技</t>
    <phoneticPr fontId="1" type="noConversion"/>
  </si>
  <si>
    <t xml:space="preserve">表演藝術展演實務(4擇1) </t>
    <phoneticPr fontId="1" type="noConversion"/>
  </si>
  <si>
    <t>舞蹈基礎實務</t>
    <phoneticPr fontId="1" type="noConversion"/>
  </si>
  <si>
    <t>舞蹈編排實作</t>
    <phoneticPr fontId="1" type="noConversion"/>
  </si>
  <si>
    <t>表演基礎實務</t>
    <phoneticPr fontId="1" type="noConversion"/>
  </si>
  <si>
    <t>肢體與聲音創作實作</t>
    <phoneticPr fontId="1" type="noConversion"/>
  </si>
  <si>
    <t xml:space="preserve">劇場技術基礎實作 </t>
    <phoneticPr fontId="1" type="noConversion"/>
  </si>
  <si>
    <t>畢業製作</t>
    <phoneticPr fontId="1" type="noConversion"/>
  </si>
  <si>
    <t>專題實作</t>
    <phoneticPr fontId="1" type="noConversion"/>
  </si>
  <si>
    <t xml:space="preserve">多媒材實務 </t>
    <phoneticPr fontId="1" type="noConversion"/>
  </si>
  <si>
    <t xml:space="preserve">舞台語言實習 </t>
    <phoneticPr fontId="1" type="noConversion"/>
  </si>
  <si>
    <t xml:space="preserve">樂器演奏實務 </t>
    <phoneticPr fontId="1" type="noConversion"/>
  </si>
  <si>
    <t>創作性表演實習</t>
    <phoneticPr fontId="1" type="noConversion"/>
  </si>
  <si>
    <t xml:space="preserve">即興創作實務 </t>
    <phoneticPr fontId="1" type="noConversion"/>
  </si>
  <si>
    <t xml:space="preserve">國劇武功實習 </t>
    <phoneticPr fontId="1" type="noConversion"/>
  </si>
  <si>
    <t>戲劇基礎實務</t>
    <phoneticPr fontId="1" type="noConversion"/>
  </si>
  <si>
    <t>5擇1</t>
    <phoneticPr fontId="1" type="noConversion"/>
  </si>
  <si>
    <t>表演潛能開發應用</t>
    <phoneticPr fontId="1" type="noConversion"/>
  </si>
  <si>
    <t>插畫設計應用</t>
    <phoneticPr fontId="1" type="noConversion"/>
  </si>
  <si>
    <t>創意攝影實作</t>
    <phoneticPr fontId="1" type="noConversion"/>
  </si>
  <si>
    <t>劇場遊戲實作</t>
    <phoneticPr fontId="1" type="noConversion"/>
  </si>
  <si>
    <t xml:space="preserve">音樂創作實務 </t>
    <phoneticPr fontId="1" type="noConversion"/>
  </si>
  <si>
    <t xml:space="preserve">舞蹈技巧實作 </t>
    <phoneticPr fontId="1" type="noConversion"/>
  </si>
  <si>
    <t>音樂基礎實務</t>
    <phoneticPr fontId="1" type="noConversion"/>
  </si>
  <si>
    <t>口語表達實務</t>
    <phoneticPr fontId="1" type="noConversion"/>
  </si>
  <si>
    <t>3擇1</t>
    <phoneticPr fontId="1" type="noConversion"/>
  </si>
  <si>
    <t>流行舞蹈表演實務</t>
    <phoneticPr fontId="1" type="noConversion"/>
  </si>
  <si>
    <t>樂團合奏實務</t>
    <phoneticPr fontId="1" type="noConversion"/>
  </si>
  <si>
    <t>節目主持實習</t>
    <phoneticPr fontId="1" type="noConversion"/>
  </si>
  <si>
    <t>歌唱技巧實務</t>
    <phoneticPr fontId="1" type="noConversion"/>
  </si>
  <si>
    <t>化妝與造型實習</t>
    <phoneticPr fontId="1" type="noConversion"/>
  </si>
  <si>
    <t>肢體語言創作實務</t>
    <phoneticPr fontId="1" type="noConversion"/>
  </si>
  <si>
    <t>校定必修23</t>
    <phoneticPr fontId="1" type="noConversion"/>
  </si>
  <si>
    <t>校定選修41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</si>
  <si>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</si>
  <si>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</si>
  <si>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1.部定必修科目均須修習且至少85%及格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</si>
  <si>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</si>
  <si>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</si>
  <si>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</si>
  <si>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</si>
  <si>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</si>
  <si>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≥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</si>
  <si>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</si>
  <si>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</si>
  <si>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畢業生請協助將檔案存檔，檔名"班級+姓名"，將檔案由導師收齊，提出複查。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</si>
  <si>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</si>
  <si>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</si>
  <si>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</si>
  <si>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</si>
  <si>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</si>
  <si>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</si>
  <si>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</si>
  <si>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</si>
  <si>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</si>
  <si>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</si>
  <si>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</si>
  <si>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</si>
  <si>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</si>
  <si>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</si>
  <si>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</si>
  <si>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</si>
  <si>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</si>
  <si>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</si>
  <si>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</si>
  <si>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=</t>
    <phoneticPr fontId="1" type="noConversion"/>
  </si>
  <si>
    <t>=</t>
    <phoneticPr fontId="1" type="noConversion"/>
  </si>
  <si>
    <t>A+B+C:至少96學分及格(部定學分數:112*85%)</t>
    <phoneticPr fontId="1" type="noConversion"/>
  </si>
  <si>
    <t>A一般
56</t>
    <phoneticPr fontId="1" type="noConversion"/>
  </si>
  <si>
    <t>B專業
11</t>
    <phoneticPr fontId="1" type="noConversion"/>
  </si>
  <si>
    <t>C實習
29</t>
    <phoneticPr fontId="1" type="noConversion"/>
  </si>
  <si>
    <t>D一般0</t>
    <phoneticPr fontId="1" type="noConversion"/>
  </si>
  <si>
    <t>E專業0</t>
    <phoneticPr fontId="1" type="noConversion"/>
  </si>
  <si>
    <t>F實習23</t>
    <phoneticPr fontId="1" type="noConversion"/>
  </si>
  <si>
    <t>G專業0</t>
    <phoneticPr fontId="1" type="noConversion"/>
  </si>
  <si>
    <t>H實習41</t>
    <phoneticPr fontId="1" type="noConversion"/>
  </si>
  <si>
    <t>畢業審核第一大區</t>
    <phoneticPr fontId="1" type="noConversion"/>
  </si>
  <si>
    <t>普通班演藝科  108入學 110畢業適用  111.05.11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</si>
</sst>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rgb="FFC00000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tabSelected="1" zoomScale="75" zoomScaleNormal="75" workbookViewId="0">
      <pane ySplit="3" topLeftCell="A4" activePane="bottomLeft" state="frozen"/>
      <selection pane="bottomLeft" activeCell="S11" sqref="S11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7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6.625" style="30" customWidth="1"/>
    <col min="13" max="13" width="22.5" style="1" customWidth="1"/>
    <col min="14" max="14" width="6" style="1" bestFit="1" customWidth="1"/>
    <col min="15" max="15" width="6.625" style="1" customWidth="1"/>
    <col min="16" max="16" width="6" style="1" bestFit="1" customWidth="1"/>
    <col min="17" max="17" width="20.875" style="1" customWidth="1"/>
    <col min="18" max="18" width="6" style="1" bestFit="1" customWidth="1"/>
    <col min="19" max="19" width="6.625" style="1" customWidth="1"/>
    <col min="20" max="20" width="6" style="1" bestFit="1" customWidth="1"/>
    <col min="21" max="21" width="22.875" style="1" bestFit="1" customWidth="1"/>
    <col min="22" max="22" width="6" style="1" bestFit="1" customWidth="1"/>
    <col min="23" max="23" width="6.625" style="1" customWidth="1"/>
    <col min="24" max="24" width="6" style="1" bestFit="1" customWidth="1"/>
    <col min="25" max="25" width="20.5" style="1" bestFit="1" customWidth="1"/>
    <col min="26" max="26" width="6" style="1" bestFit="1" customWidth="1"/>
    <col min="27" max="27" width="6.625" style="1" customWidth="1"/>
    <col min="28" max="28" width="7.125" style="7" bestFit="1" customWidth="1"/>
    <col min="29" max="16384" width="9" style="1"/>
  </cols>
  <sheetData>
    <row r="1" spans="2:28" ht="46.5" customHeight="1" x14ac:dyDescent="0.25">
      <c r="B1" s="166" t="s">
        <v>117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94" t="s">
        <v>24</v>
      </c>
      <c r="Y1" s="94"/>
      <c r="Z1" s="94"/>
      <c r="AA1" s="94"/>
      <c r="AB1" s="1" t="str">
        <f>IF(SUM(G2+J2+N2+R2+V2+Z2)=SUM(AB4:AB48),"符合","有誤")</f>
        <v>符合</v>
      </c>
    </row>
    <row r="2" spans="2:28" ht="32.25" customHeight="1" x14ac:dyDescent="0.25">
      <c r="B2" s="75" t="s">
        <v>116</v>
      </c>
      <c r="C2" s="75"/>
      <c r="D2" s="75"/>
      <c r="E2" s="75"/>
      <c r="F2" s="8" t="s">
        <v>0</v>
      </c>
      <c r="G2" s="8">
        <f>SUM(G4:G48)</f>
        <v>32</v>
      </c>
      <c r="H2" s="8"/>
      <c r="I2" s="8" t="s">
        <v>1</v>
      </c>
      <c r="J2" s="8">
        <f>SUM(J4:J48)</f>
        <v>32</v>
      </c>
      <c r="K2" s="8"/>
      <c r="L2" s="122" t="s">
        <v>2</v>
      </c>
      <c r="M2" s="122"/>
      <c r="N2" s="8">
        <f>SUM(N4:N48)-18</f>
        <v>31</v>
      </c>
      <c r="O2" s="8"/>
      <c r="P2" s="122" t="s">
        <v>3</v>
      </c>
      <c r="Q2" s="122"/>
      <c r="R2" s="8">
        <f>SUM(R4:R48)-18</f>
        <v>31</v>
      </c>
      <c r="S2" s="8"/>
      <c r="T2" s="122" t="s">
        <v>4</v>
      </c>
      <c r="U2" s="122"/>
      <c r="V2" s="8">
        <f>SUM(V4:V48)-6</f>
        <v>30</v>
      </c>
      <c r="W2" s="8"/>
      <c r="X2" s="122" t="s">
        <v>5</v>
      </c>
      <c r="Y2" s="122"/>
      <c r="Z2" s="8">
        <f>SUM(Z4:Z48)-6</f>
        <v>30</v>
      </c>
      <c r="AA2" s="8"/>
      <c r="AB2" s="8">
        <f>G2+J2+N2+R2+V2+Z2</f>
        <v>186</v>
      </c>
    </row>
    <row r="3" spans="2:28" ht="59.25" customHeight="1" thickBot="1" x14ac:dyDescent="0.3">
      <c r="B3" s="8"/>
      <c r="C3" s="74" t="s">
        <v>23</v>
      </c>
      <c r="D3" s="2" t="s">
        <v>27</v>
      </c>
      <c r="E3" s="10" t="s">
        <v>28</v>
      </c>
      <c r="F3" s="8" t="s">
        <v>18</v>
      </c>
      <c r="G3" s="8" t="s">
        <v>19</v>
      </c>
      <c r="H3" s="9" t="s">
        <v>21</v>
      </c>
      <c r="I3" s="8" t="s">
        <v>18</v>
      </c>
      <c r="J3" s="8" t="s">
        <v>19</v>
      </c>
      <c r="K3" s="9" t="s">
        <v>22</v>
      </c>
      <c r="L3" s="102" t="s">
        <v>18</v>
      </c>
      <c r="M3" s="102"/>
      <c r="N3" s="8" t="s">
        <v>19</v>
      </c>
      <c r="O3" s="9" t="s">
        <v>22</v>
      </c>
      <c r="P3" s="102" t="s">
        <v>18</v>
      </c>
      <c r="Q3" s="102"/>
      <c r="R3" s="8" t="s">
        <v>19</v>
      </c>
      <c r="S3" s="9" t="s">
        <v>22</v>
      </c>
      <c r="T3" s="102" t="s">
        <v>18</v>
      </c>
      <c r="U3" s="102"/>
      <c r="V3" s="8" t="s">
        <v>19</v>
      </c>
      <c r="W3" s="9" t="s">
        <v>22</v>
      </c>
      <c r="X3" s="102" t="s">
        <v>18</v>
      </c>
      <c r="Y3" s="102"/>
      <c r="Z3" s="8" t="s">
        <v>19</v>
      </c>
      <c r="AA3" s="9" t="s">
        <v>22</v>
      </c>
      <c r="AB3" s="11" t="s">
        <v>26</v>
      </c>
    </row>
    <row r="4" spans="2:28" ht="28.5" customHeight="1" x14ac:dyDescent="0.25">
      <c r="B4" s="163" t="s">
        <v>36</v>
      </c>
      <c r="C4" s="138" t="s">
        <v>108</v>
      </c>
      <c r="D4" s="130">
        <f>SUM(H4:H13,K4:K13,O4:O13,S4:S13,W4:W13,AA4:AA13,)</f>
        <v>0</v>
      </c>
      <c r="E4" s="147" t="str">
        <f>IF(D4=0," ",IF(D4&gt;=56,"通過","未通過"))</f>
        <v xml:space="preserve"> </v>
      </c>
      <c r="F4" s="41" t="s">
        <v>6</v>
      </c>
      <c r="G4" s="42">
        <v>3</v>
      </c>
      <c r="H4" s="21"/>
      <c r="I4" s="42" t="s">
        <v>6</v>
      </c>
      <c r="J4" s="42">
        <v>3</v>
      </c>
      <c r="K4" s="21"/>
      <c r="L4" s="81" t="s">
        <v>6</v>
      </c>
      <c r="M4" s="82"/>
      <c r="N4" s="42">
        <v>3</v>
      </c>
      <c r="O4" s="21"/>
      <c r="P4" s="123" t="s">
        <v>6</v>
      </c>
      <c r="Q4" s="123"/>
      <c r="R4" s="42">
        <v>3</v>
      </c>
      <c r="S4" s="21"/>
      <c r="T4" s="123" t="s">
        <v>6</v>
      </c>
      <c r="U4" s="123"/>
      <c r="V4" s="42">
        <v>2</v>
      </c>
      <c r="W4" s="21"/>
      <c r="X4" s="123" t="s">
        <v>6</v>
      </c>
      <c r="Y4" s="123"/>
      <c r="Z4" s="42">
        <v>2</v>
      </c>
      <c r="AA4" s="21"/>
      <c r="AB4" s="107">
        <f>SUM(G4:G13,J4:J13,N4:N13,R4:R13,V4:V13,Z4:Z13)</f>
        <v>66</v>
      </c>
    </row>
    <row r="5" spans="2:28" ht="28.5" customHeight="1" x14ac:dyDescent="0.25">
      <c r="B5" s="164"/>
      <c r="C5" s="139"/>
      <c r="D5" s="134"/>
      <c r="E5" s="148"/>
      <c r="F5" s="43" t="s">
        <v>7</v>
      </c>
      <c r="G5" s="31">
        <v>2</v>
      </c>
      <c r="H5" s="22"/>
      <c r="I5" s="31" t="s">
        <v>7</v>
      </c>
      <c r="J5" s="31">
        <v>2</v>
      </c>
      <c r="K5" s="22"/>
      <c r="L5" s="79" t="s">
        <v>7</v>
      </c>
      <c r="M5" s="80"/>
      <c r="N5" s="31">
        <v>2</v>
      </c>
      <c r="O5" s="22"/>
      <c r="P5" s="101" t="s">
        <v>7</v>
      </c>
      <c r="Q5" s="101"/>
      <c r="R5" s="31">
        <v>2</v>
      </c>
      <c r="S5" s="22"/>
      <c r="T5" s="101" t="s">
        <v>7</v>
      </c>
      <c r="U5" s="101"/>
      <c r="V5" s="31">
        <v>2</v>
      </c>
      <c r="W5" s="22"/>
      <c r="X5" s="101" t="s">
        <v>7</v>
      </c>
      <c r="Y5" s="101"/>
      <c r="Z5" s="31">
        <v>2</v>
      </c>
      <c r="AA5" s="22"/>
      <c r="AB5" s="108"/>
    </row>
    <row r="6" spans="2:28" ht="28.5" customHeight="1" x14ac:dyDescent="0.25">
      <c r="B6" s="164"/>
      <c r="C6" s="139"/>
      <c r="D6" s="134"/>
      <c r="E6" s="148"/>
      <c r="F6" s="43" t="s">
        <v>8</v>
      </c>
      <c r="G6" s="31">
        <v>2</v>
      </c>
      <c r="H6" s="22"/>
      <c r="I6" s="31" t="s">
        <v>8</v>
      </c>
      <c r="J6" s="31">
        <v>2</v>
      </c>
      <c r="K6" s="22"/>
      <c r="L6" s="79"/>
      <c r="M6" s="80"/>
      <c r="N6" s="31"/>
      <c r="O6" s="22"/>
      <c r="P6" s="101"/>
      <c r="Q6" s="101"/>
      <c r="R6" s="31"/>
      <c r="S6" s="22"/>
      <c r="T6" s="101"/>
      <c r="U6" s="101"/>
      <c r="V6" s="31"/>
      <c r="W6" s="22"/>
      <c r="X6" s="101"/>
      <c r="Y6" s="101"/>
      <c r="Z6" s="31"/>
      <c r="AA6" s="22"/>
      <c r="AB6" s="108"/>
    </row>
    <row r="7" spans="2:28" ht="28.5" customHeight="1" x14ac:dyDescent="0.25">
      <c r="B7" s="164"/>
      <c r="C7" s="139"/>
      <c r="D7" s="134"/>
      <c r="E7" s="148"/>
      <c r="F7" s="43" t="s">
        <v>9</v>
      </c>
      <c r="G7" s="31">
        <v>1</v>
      </c>
      <c r="H7" s="22"/>
      <c r="I7" s="31" t="s">
        <v>9</v>
      </c>
      <c r="J7" s="31">
        <v>1</v>
      </c>
      <c r="K7" s="22"/>
      <c r="L7" s="79" t="s">
        <v>34</v>
      </c>
      <c r="M7" s="80"/>
      <c r="N7" s="31">
        <v>1</v>
      </c>
      <c r="O7" s="22"/>
      <c r="P7" s="101" t="s">
        <v>10</v>
      </c>
      <c r="Q7" s="101"/>
      <c r="R7" s="31">
        <v>1</v>
      </c>
      <c r="S7" s="22"/>
      <c r="T7" s="101" t="s">
        <v>14</v>
      </c>
      <c r="U7" s="101"/>
      <c r="V7" s="31">
        <v>1</v>
      </c>
      <c r="W7" s="22"/>
      <c r="X7" s="101" t="s">
        <v>14</v>
      </c>
      <c r="Y7" s="101"/>
      <c r="Z7" s="31">
        <v>1</v>
      </c>
      <c r="AA7" s="22"/>
      <c r="AB7" s="108"/>
    </row>
    <row r="8" spans="2:28" ht="28.5" customHeight="1" x14ac:dyDescent="0.25">
      <c r="B8" s="164"/>
      <c r="C8" s="139"/>
      <c r="D8" s="134"/>
      <c r="E8" s="148"/>
      <c r="F8" s="43" t="s">
        <v>30</v>
      </c>
      <c r="G8" s="31">
        <v>1</v>
      </c>
      <c r="H8" s="22"/>
      <c r="I8" s="31" t="s">
        <v>30</v>
      </c>
      <c r="J8" s="31">
        <v>1</v>
      </c>
      <c r="K8" s="22"/>
      <c r="L8" s="79"/>
      <c r="M8" s="80" t="s">
        <v>11</v>
      </c>
      <c r="N8" s="31"/>
      <c r="O8" s="22"/>
      <c r="P8" s="101" t="s">
        <v>11</v>
      </c>
      <c r="Q8" s="101"/>
      <c r="R8" s="31">
        <v>1</v>
      </c>
      <c r="S8" s="22"/>
      <c r="T8" s="101"/>
      <c r="U8" s="101"/>
      <c r="V8" s="31"/>
      <c r="W8" s="22"/>
      <c r="X8" s="101"/>
      <c r="Y8" s="101"/>
      <c r="Z8" s="31"/>
      <c r="AA8" s="22"/>
      <c r="AB8" s="108"/>
    </row>
    <row r="9" spans="2:28" s="29" customFormat="1" ht="28.5" customHeight="1" x14ac:dyDescent="0.25">
      <c r="B9" s="164"/>
      <c r="C9" s="139"/>
      <c r="D9" s="134"/>
      <c r="E9" s="148"/>
      <c r="F9" s="43" t="s">
        <v>38</v>
      </c>
      <c r="G9" s="31">
        <v>1</v>
      </c>
      <c r="H9" s="22"/>
      <c r="I9" s="31" t="s">
        <v>38</v>
      </c>
      <c r="J9" s="31">
        <v>1</v>
      </c>
      <c r="K9" s="22"/>
      <c r="L9" s="79" t="s">
        <v>37</v>
      </c>
      <c r="M9" s="80"/>
      <c r="N9" s="31">
        <v>1</v>
      </c>
      <c r="O9" s="22"/>
      <c r="P9" s="79"/>
      <c r="Q9" s="80"/>
      <c r="R9" s="31"/>
      <c r="S9" s="22"/>
      <c r="T9" s="101"/>
      <c r="U9" s="101"/>
      <c r="V9" s="31"/>
      <c r="W9" s="22"/>
      <c r="X9" s="101"/>
      <c r="Y9" s="101"/>
      <c r="Z9" s="31"/>
      <c r="AA9" s="22"/>
      <c r="AB9" s="108"/>
    </row>
    <row r="10" spans="2:28" ht="28.5" customHeight="1" x14ac:dyDescent="0.25">
      <c r="B10" s="164"/>
      <c r="C10" s="139"/>
      <c r="D10" s="134"/>
      <c r="E10" s="148"/>
      <c r="F10" s="43" t="s">
        <v>16</v>
      </c>
      <c r="G10" s="31">
        <v>1</v>
      </c>
      <c r="H10" s="22"/>
      <c r="I10" s="31" t="s">
        <v>16</v>
      </c>
      <c r="J10" s="31">
        <v>1</v>
      </c>
      <c r="K10" s="22"/>
      <c r="L10" s="79" t="s">
        <v>35</v>
      </c>
      <c r="M10" s="80"/>
      <c r="N10" s="31">
        <v>1</v>
      </c>
      <c r="O10" s="22"/>
      <c r="P10" s="101" t="s">
        <v>12</v>
      </c>
      <c r="Q10" s="101"/>
      <c r="R10" s="31">
        <v>1</v>
      </c>
      <c r="S10" s="22"/>
      <c r="T10" s="101"/>
      <c r="U10" s="101"/>
      <c r="V10" s="31"/>
      <c r="W10" s="22"/>
      <c r="X10" s="101"/>
      <c r="Y10" s="101"/>
      <c r="Z10" s="31"/>
      <c r="AA10" s="22"/>
      <c r="AB10" s="108"/>
    </row>
    <row r="11" spans="2:28" ht="28.5" customHeight="1" x14ac:dyDescent="0.25">
      <c r="B11" s="164"/>
      <c r="C11" s="139"/>
      <c r="D11" s="134"/>
      <c r="E11" s="148"/>
      <c r="F11" s="43" t="s">
        <v>15</v>
      </c>
      <c r="G11" s="31">
        <v>1</v>
      </c>
      <c r="H11" s="22"/>
      <c r="I11" s="31" t="s">
        <v>29</v>
      </c>
      <c r="J11" s="31">
        <v>1</v>
      </c>
      <c r="K11" s="22"/>
      <c r="L11" s="79" t="s">
        <v>39</v>
      </c>
      <c r="M11" s="80" t="s">
        <v>13</v>
      </c>
      <c r="N11" s="31">
        <v>1</v>
      </c>
      <c r="O11" s="22"/>
      <c r="P11" s="101" t="s">
        <v>13</v>
      </c>
      <c r="Q11" s="101"/>
      <c r="R11" s="31">
        <v>1</v>
      </c>
      <c r="S11" s="22"/>
      <c r="T11" s="101"/>
      <c r="U11" s="101"/>
      <c r="V11" s="31"/>
      <c r="W11" s="22"/>
      <c r="X11" s="101"/>
      <c r="Y11" s="101"/>
      <c r="Z11" s="31"/>
      <c r="AA11" s="22"/>
      <c r="AB11" s="108"/>
    </row>
    <row r="12" spans="2:28" s="7" customFormat="1" ht="28.5" customHeight="1" x14ac:dyDescent="0.25">
      <c r="B12" s="164"/>
      <c r="C12" s="139"/>
      <c r="D12" s="134"/>
      <c r="E12" s="148"/>
      <c r="F12" s="43" t="s">
        <v>25</v>
      </c>
      <c r="G12" s="31">
        <v>1</v>
      </c>
      <c r="H12" s="22"/>
      <c r="I12" s="31" t="s">
        <v>25</v>
      </c>
      <c r="J12" s="31">
        <v>1</v>
      </c>
      <c r="K12" s="22"/>
      <c r="L12" s="79"/>
      <c r="M12" s="80"/>
      <c r="N12" s="31"/>
      <c r="O12" s="22"/>
      <c r="P12" s="101"/>
      <c r="Q12" s="101"/>
      <c r="R12" s="31"/>
      <c r="S12" s="22"/>
      <c r="T12" s="101"/>
      <c r="U12" s="101"/>
      <c r="V12" s="31"/>
      <c r="W12" s="22"/>
      <c r="X12" s="101"/>
      <c r="Y12" s="101"/>
      <c r="Z12" s="31"/>
      <c r="AA12" s="22"/>
      <c r="AB12" s="108"/>
    </row>
    <row r="13" spans="2:28" ht="28.5" customHeight="1" thickBot="1" x14ac:dyDescent="0.3">
      <c r="B13" s="164"/>
      <c r="C13" s="140"/>
      <c r="D13" s="132"/>
      <c r="E13" s="149"/>
      <c r="F13" s="44" t="s">
        <v>17</v>
      </c>
      <c r="G13" s="45">
        <v>2</v>
      </c>
      <c r="H13" s="23"/>
      <c r="I13" s="45" t="s">
        <v>17</v>
      </c>
      <c r="J13" s="45">
        <v>2</v>
      </c>
      <c r="K13" s="23"/>
      <c r="L13" s="83" t="s">
        <v>17</v>
      </c>
      <c r="M13" s="84"/>
      <c r="N13" s="45">
        <v>2</v>
      </c>
      <c r="O13" s="23"/>
      <c r="P13" s="154" t="s">
        <v>17</v>
      </c>
      <c r="Q13" s="154"/>
      <c r="R13" s="45">
        <v>2</v>
      </c>
      <c r="S13" s="23"/>
      <c r="T13" s="154" t="s">
        <v>17</v>
      </c>
      <c r="U13" s="154"/>
      <c r="V13" s="45">
        <v>2</v>
      </c>
      <c r="W13" s="23"/>
      <c r="X13" s="154" t="s">
        <v>17</v>
      </c>
      <c r="Y13" s="154"/>
      <c r="Z13" s="45">
        <v>2</v>
      </c>
      <c r="AA13" s="23"/>
      <c r="AB13" s="109"/>
    </row>
    <row r="14" spans="2:28" ht="28.5" customHeight="1" x14ac:dyDescent="0.25">
      <c r="B14" s="164"/>
      <c r="C14" s="138" t="s">
        <v>109</v>
      </c>
      <c r="D14" s="130">
        <f>SUM(H14:H15,K14:K15,O14:O15,S14:S15,W14:W15,AA14:AA15)</f>
        <v>0</v>
      </c>
      <c r="E14" s="142" t="str">
        <f>IF(D14=0," ",IF(D14&gt;=11,"通過","未通過"))</f>
        <v xml:space="preserve"> </v>
      </c>
      <c r="F14" s="41" t="s">
        <v>31</v>
      </c>
      <c r="G14" s="42">
        <v>2</v>
      </c>
      <c r="H14" s="21"/>
      <c r="I14" s="42" t="s">
        <v>31</v>
      </c>
      <c r="J14" s="42">
        <v>2</v>
      </c>
      <c r="K14" s="21"/>
      <c r="L14" s="81" t="s">
        <v>40</v>
      </c>
      <c r="M14" s="82"/>
      <c r="N14" s="42">
        <v>2</v>
      </c>
      <c r="O14" s="21"/>
      <c r="P14" s="123" t="s">
        <v>40</v>
      </c>
      <c r="Q14" s="123"/>
      <c r="R14" s="42">
        <v>2</v>
      </c>
      <c r="S14" s="21"/>
      <c r="T14" s="123"/>
      <c r="U14" s="123"/>
      <c r="V14" s="42"/>
      <c r="W14" s="21"/>
      <c r="X14" s="123"/>
      <c r="Y14" s="123"/>
      <c r="Z14" s="42"/>
      <c r="AA14" s="12"/>
      <c r="AB14" s="107">
        <f>SUM(G14:G15,J14:J15,N14:N15,R14:R15,V14:V15,Z14:Z15,)</f>
        <v>12</v>
      </c>
    </row>
    <row r="15" spans="2:28" ht="28.5" customHeight="1" thickBot="1" x14ac:dyDescent="0.3">
      <c r="B15" s="164"/>
      <c r="C15" s="140"/>
      <c r="D15" s="132"/>
      <c r="E15" s="144"/>
      <c r="F15" s="55"/>
      <c r="G15" s="56"/>
      <c r="H15" s="57"/>
      <c r="I15" s="56"/>
      <c r="J15" s="56"/>
      <c r="K15" s="57"/>
      <c r="L15" s="83" t="s">
        <v>32</v>
      </c>
      <c r="M15" s="84"/>
      <c r="N15" s="56">
        <v>2</v>
      </c>
      <c r="O15" s="57"/>
      <c r="P15" s="167" t="s">
        <v>32</v>
      </c>
      <c r="Q15" s="168"/>
      <c r="R15" s="58">
        <v>2</v>
      </c>
      <c r="S15" s="57"/>
      <c r="T15" s="119"/>
      <c r="U15" s="119"/>
      <c r="V15" s="56"/>
      <c r="W15" s="57"/>
      <c r="X15" s="119"/>
      <c r="Y15" s="119"/>
      <c r="Z15" s="56"/>
      <c r="AA15" s="17"/>
      <c r="AB15" s="110"/>
    </row>
    <row r="16" spans="2:28" ht="42.75" customHeight="1" x14ac:dyDescent="0.25">
      <c r="B16" s="164"/>
      <c r="C16" s="138" t="s">
        <v>110</v>
      </c>
      <c r="D16" s="130">
        <f>SUM(H16:H21,K16:K21,O16:O21,S16:S21,W16:W21,AA16:AA21)</f>
        <v>0</v>
      </c>
      <c r="E16" s="142" t="str">
        <f>IF(D16=0," ",IF(D16&gt;=29,"通過","未通過"))</f>
        <v xml:space="preserve"> </v>
      </c>
      <c r="F16" s="41" t="s">
        <v>33</v>
      </c>
      <c r="G16" s="42">
        <v>3</v>
      </c>
      <c r="H16" s="21"/>
      <c r="I16" s="42" t="s">
        <v>33</v>
      </c>
      <c r="J16" s="42">
        <v>3</v>
      </c>
      <c r="K16" s="21"/>
      <c r="L16" s="81" t="s">
        <v>41</v>
      </c>
      <c r="M16" s="82"/>
      <c r="N16" s="42">
        <v>3</v>
      </c>
      <c r="O16" s="21"/>
      <c r="P16" s="123" t="s">
        <v>41</v>
      </c>
      <c r="Q16" s="123"/>
      <c r="R16" s="42">
        <v>3</v>
      </c>
      <c r="S16" s="21"/>
      <c r="T16" s="123" t="s">
        <v>41</v>
      </c>
      <c r="U16" s="123"/>
      <c r="V16" s="42">
        <v>3</v>
      </c>
      <c r="W16" s="21"/>
      <c r="X16" s="161" t="s">
        <v>41</v>
      </c>
      <c r="Y16" s="161"/>
      <c r="Z16" s="42">
        <v>3</v>
      </c>
      <c r="AA16" s="12"/>
      <c r="AB16" s="107">
        <f>SUM(G16:G21,J16:J21,N16:N21,R16:R21,V16:V21,Z16:Z21,)</f>
        <v>34</v>
      </c>
    </row>
    <row r="17" spans="2:28" s="26" customFormat="1" ht="42.75" customHeight="1" x14ac:dyDescent="0.25">
      <c r="B17" s="164"/>
      <c r="C17" s="139"/>
      <c r="D17" s="131"/>
      <c r="E17" s="143"/>
      <c r="F17" s="43" t="s">
        <v>42</v>
      </c>
      <c r="G17" s="31">
        <v>2</v>
      </c>
      <c r="H17" s="22"/>
      <c r="I17" s="31" t="s">
        <v>42</v>
      </c>
      <c r="J17" s="31">
        <v>2</v>
      </c>
      <c r="K17" s="22"/>
      <c r="L17" s="79" t="s">
        <v>43</v>
      </c>
      <c r="M17" s="80"/>
      <c r="N17" s="31">
        <v>2</v>
      </c>
      <c r="O17" s="22"/>
      <c r="P17" s="101" t="s">
        <v>43</v>
      </c>
      <c r="Q17" s="101"/>
      <c r="R17" s="31">
        <v>2</v>
      </c>
      <c r="S17" s="22"/>
      <c r="T17" s="101"/>
      <c r="U17" s="101"/>
      <c r="V17" s="31"/>
      <c r="W17" s="22"/>
      <c r="X17" s="169"/>
      <c r="Y17" s="169"/>
      <c r="Z17" s="31"/>
      <c r="AA17" s="13"/>
      <c r="AB17" s="111"/>
    </row>
    <row r="18" spans="2:28" s="26" customFormat="1" ht="42.75" customHeight="1" x14ac:dyDescent="0.25">
      <c r="B18" s="164"/>
      <c r="C18" s="139"/>
      <c r="D18" s="131"/>
      <c r="E18" s="143"/>
      <c r="F18" s="43" t="s">
        <v>44</v>
      </c>
      <c r="G18" s="31">
        <v>2</v>
      </c>
      <c r="H18" s="22"/>
      <c r="I18" s="31" t="s">
        <v>44</v>
      </c>
      <c r="J18" s="31">
        <v>2</v>
      </c>
      <c r="K18" s="22"/>
      <c r="L18" s="156" t="s">
        <v>45</v>
      </c>
      <c r="M18" s="80"/>
      <c r="N18" s="31">
        <v>2</v>
      </c>
      <c r="O18" s="22"/>
      <c r="P18" s="169" t="s">
        <v>45</v>
      </c>
      <c r="Q18" s="101"/>
      <c r="R18" s="31">
        <v>2</v>
      </c>
      <c r="S18" s="22"/>
      <c r="T18" s="101"/>
      <c r="U18" s="101"/>
      <c r="V18" s="31"/>
      <c r="W18" s="22"/>
      <c r="X18" s="169"/>
      <c r="Y18" s="169"/>
      <c r="Z18" s="31"/>
      <c r="AA18" s="13"/>
      <c r="AB18" s="111"/>
    </row>
    <row r="19" spans="2:28" s="26" customFormat="1" ht="42.75" customHeight="1" x14ac:dyDescent="0.25">
      <c r="B19" s="164"/>
      <c r="C19" s="139"/>
      <c r="D19" s="131"/>
      <c r="E19" s="143"/>
      <c r="F19" s="43"/>
      <c r="G19" s="31"/>
      <c r="H19" s="22"/>
      <c r="I19" s="31"/>
      <c r="J19" s="31"/>
      <c r="K19" s="22"/>
      <c r="L19" s="101"/>
      <c r="M19" s="101"/>
      <c r="N19" s="31"/>
      <c r="O19" s="22"/>
      <c r="P19" s="101"/>
      <c r="Q19" s="101"/>
      <c r="R19" s="31"/>
      <c r="S19" s="22"/>
      <c r="T19" s="101"/>
      <c r="U19" s="101"/>
      <c r="V19" s="31"/>
      <c r="W19" s="22"/>
      <c r="X19" s="169"/>
      <c r="Y19" s="169"/>
      <c r="Z19" s="31"/>
      <c r="AA19" s="13"/>
      <c r="AB19" s="111"/>
    </row>
    <row r="20" spans="2:28" s="26" customFormat="1" ht="42.75" hidden="1" customHeight="1" x14ac:dyDescent="0.25">
      <c r="B20" s="164"/>
      <c r="C20" s="139"/>
      <c r="D20" s="131"/>
      <c r="E20" s="143"/>
      <c r="F20" s="43"/>
      <c r="G20" s="31"/>
      <c r="H20" s="22"/>
      <c r="I20" s="31"/>
      <c r="J20" s="31"/>
      <c r="K20" s="22"/>
      <c r="L20" s="22"/>
      <c r="M20" s="31"/>
      <c r="N20" s="31"/>
      <c r="O20" s="22"/>
      <c r="P20" s="101"/>
      <c r="Q20" s="101"/>
      <c r="R20" s="31"/>
      <c r="S20" s="22"/>
      <c r="T20" s="101"/>
      <c r="U20" s="101"/>
      <c r="V20" s="31"/>
      <c r="W20" s="22"/>
      <c r="X20" s="169"/>
      <c r="Y20" s="169"/>
      <c r="Z20" s="31"/>
      <c r="AA20" s="13"/>
      <c r="AB20" s="111"/>
    </row>
    <row r="21" spans="2:28" ht="28.5" customHeight="1" thickBot="1" x14ac:dyDescent="0.3">
      <c r="B21" s="165"/>
      <c r="C21" s="140"/>
      <c r="D21" s="132"/>
      <c r="E21" s="144"/>
      <c r="F21" s="44"/>
      <c r="G21" s="45"/>
      <c r="H21" s="23"/>
      <c r="I21" s="45"/>
      <c r="J21" s="45"/>
      <c r="K21" s="23"/>
      <c r="L21" s="101"/>
      <c r="M21" s="101"/>
      <c r="N21" s="45"/>
      <c r="O21" s="23"/>
      <c r="P21" s="154"/>
      <c r="Q21" s="154"/>
      <c r="R21" s="45"/>
      <c r="S21" s="23"/>
      <c r="T21" s="154"/>
      <c r="U21" s="154"/>
      <c r="V21" s="45"/>
      <c r="W21" s="23"/>
      <c r="X21" s="154"/>
      <c r="Y21" s="154"/>
      <c r="Z21" s="45"/>
      <c r="AA21" s="14"/>
      <c r="AB21" s="109"/>
    </row>
    <row r="22" spans="2:28" ht="28.5" customHeight="1" x14ac:dyDescent="0.25">
      <c r="B22" s="124" t="s">
        <v>72</v>
      </c>
      <c r="C22" s="145" t="s">
        <v>111</v>
      </c>
      <c r="D22" s="130">
        <f>SUM(H22:H23,K22:K23,O22:O23,S22:S23,W22:W23,AA22:AA23,)</f>
        <v>0</v>
      </c>
      <c r="E22" s="142" t="str">
        <f>IF(D22=0," ",IF(D22&gt;=0,"通過","未通過"))</f>
        <v xml:space="preserve"> </v>
      </c>
      <c r="F22" s="59"/>
      <c r="G22" s="60"/>
      <c r="H22" s="21"/>
      <c r="I22" s="60"/>
      <c r="J22" s="60"/>
      <c r="K22" s="21"/>
      <c r="L22" s="118"/>
      <c r="M22" s="118"/>
      <c r="N22" s="60"/>
      <c r="O22" s="21"/>
      <c r="P22" s="118"/>
      <c r="Q22" s="118"/>
      <c r="R22" s="60"/>
      <c r="S22" s="21"/>
      <c r="T22" s="118"/>
      <c r="U22" s="118"/>
      <c r="V22" s="60"/>
      <c r="W22" s="21"/>
      <c r="X22" s="118"/>
      <c r="Y22" s="118"/>
      <c r="Z22" s="60"/>
      <c r="AA22" s="12"/>
      <c r="AB22" s="120">
        <f>G22+J22+N22+R22+V22+Z22</f>
        <v>0</v>
      </c>
    </row>
    <row r="23" spans="2:28" s="26" customFormat="1" ht="28.5" customHeight="1" thickBot="1" x14ac:dyDescent="0.3">
      <c r="B23" s="125"/>
      <c r="C23" s="146"/>
      <c r="D23" s="141"/>
      <c r="E23" s="144"/>
      <c r="F23" s="61"/>
      <c r="G23" s="62"/>
      <c r="H23" s="23"/>
      <c r="I23" s="62"/>
      <c r="J23" s="62"/>
      <c r="K23" s="23"/>
      <c r="L23" s="162"/>
      <c r="M23" s="162"/>
      <c r="N23" s="62"/>
      <c r="O23" s="23"/>
      <c r="P23" s="162"/>
      <c r="Q23" s="162"/>
      <c r="R23" s="62"/>
      <c r="S23" s="23"/>
      <c r="T23" s="162"/>
      <c r="U23" s="162"/>
      <c r="V23" s="62"/>
      <c r="W23" s="23"/>
      <c r="X23" s="162"/>
      <c r="Y23" s="162"/>
      <c r="Z23" s="62"/>
      <c r="AA23" s="14"/>
      <c r="AB23" s="121"/>
    </row>
    <row r="24" spans="2:28" ht="28.5" customHeight="1" x14ac:dyDescent="0.25">
      <c r="B24" s="125"/>
      <c r="C24" s="145" t="s">
        <v>112</v>
      </c>
      <c r="D24" s="130">
        <f>SUM(H24:H27,K24:K27,O24:O27,S24:S27,W24:W27,AA24:AA27,)</f>
        <v>0</v>
      </c>
      <c r="E24" s="142" t="str">
        <f>IF(D24=0," ",IF(D24&gt;=7,"通過","未通過"))</f>
        <v xml:space="preserve"> </v>
      </c>
      <c r="F24" s="59"/>
      <c r="G24" s="60"/>
      <c r="H24" s="21"/>
      <c r="I24" s="60"/>
      <c r="J24" s="60"/>
      <c r="K24" s="21"/>
      <c r="L24" s="118"/>
      <c r="M24" s="118"/>
      <c r="N24" s="60"/>
      <c r="O24" s="21"/>
      <c r="P24" s="118"/>
      <c r="Q24" s="118"/>
      <c r="R24" s="60"/>
      <c r="S24" s="21"/>
      <c r="T24" s="118"/>
      <c r="U24" s="118"/>
      <c r="V24" s="60"/>
      <c r="W24" s="21"/>
      <c r="X24" s="118"/>
      <c r="Y24" s="118"/>
      <c r="Z24" s="60"/>
      <c r="AA24" s="12"/>
      <c r="AB24" s="112">
        <f>SUM(G24:G27,J24:J27,N24:N27,R24:R27,V24:V27,Z24:Z27)</f>
        <v>0</v>
      </c>
    </row>
    <row r="25" spans="2:28" s="30" customFormat="1" ht="28.5" hidden="1" customHeight="1" x14ac:dyDescent="0.25">
      <c r="B25" s="125"/>
      <c r="C25" s="160"/>
      <c r="D25" s="131"/>
      <c r="E25" s="143"/>
      <c r="F25" s="63"/>
      <c r="G25" s="64"/>
      <c r="H25" s="22"/>
      <c r="I25" s="64"/>
      <c r="J25" s="64"/>
      <c r="K25" s="22"/>
      <c r="L25" s="22"/>
      <c r="M25" s="64"/>
      <c r="N25" s="64"/>
      <c r="O25" s="22"/>
      <c r="P25" s="155"/>
      <c r="Q25" s="155"/>
      <c r="R25" s="64"/>
      <c r="S25" s="22"/>
      <c r="T25" s="155"/>
      <c r="U25" s="155"/>
      <c r="V25" s="64"/>
      <c r="W25" s="22"/>
      <c r="X25" s="155"/>
      <c r="Y25" s="155"/>
      <c r="Z25" s="64"/>
      <c r="AA25" s="13"/>
      <c r="AB25" s="114"/>
    </row>
    <row r="26" spans="2:28" s="30" customFormat="1" ht="28.5" hidden="1" customHeight="1" x14ac:dyDescent="0.25">
      <c r="B26" s="125"/>
      <c r="C26" s="160"/>
      <c r="D26" s="131"/>
      <c r="E26" s="143"/>
      <c r="F26" s="63"/>
      <c r="G26" s="64"/>
      <c r="H26" s="22"/>
      <c r="I26" s="64"/>
      <c r="J26" s="64"/>
      <c r="K26" s="22"/>
      <c r="L26" s="22"/>
      <c r="M26" s="64"/>
      <c r="N26" s="64"/>
      <c r="O26" s="22"/>
      <c r="P26" s="155"/>
      <c r="Q26" s="155"/>
      <c r="R26" s="64"/>
      <c r="S26" s="22"/>
      <c r="T26" s="155"/>
      <c r="U26" s="155"/>
      <c r="V26" s="64"/>
      <c r="W26" s="22"/>
      <c r="X26" s="155"/>
      <c r="Y26" s="155"/>
      <c r="Z26" s="64"/>
      <c r="AA26" s="13"/>
      <c r="AB26" s="114"/>
    </row>
    <row r="27" spans="2:28" s="26" customFormat="1" ht="28.5" customHeight="1" thickBot="1" x14ac:dyDescent="0.3">
      <c r="B27" s="125"/>
      <c r="C27" s="146"/>
      <c r="D27" s="141"/>
      <c r="E27" s="144"/>
      <c r="F27" s="61"/>
      <c r="G27" s="62"/>
      <c r="H27" s="23"/>
      <c r="I27" s="62"/>
      <c r="J27" s="62"/>
      <c r="K27" s="23"/>
      <c r="L27" s="162"/>
      <c r="M27" s="162"/>
      <c r="N27" s="62"/>
      <c r="O27" s="23"/>
      <c r="P27" s="162"/>
      <c r="Q27" s="162"/>
      <c r="R27" s="62"/>
      <c r="S27" s="23"/>
      <c r="T27" s="162"/>
      <c r="U27" s="162"/>
      <c r="V27" s="62"/>
      <c r="W27" s="23"/>
      <c r="X27" s="162"/>
      <c r="Y27" s="162"/>
      <c r="Z27" s="62"/>
      <c r="AA27" s="14"/>
      <c r="AB27" s="177"/>
    </row>
    <row r="28" spans="2:28" ht="28.5" customHeight="1" x14ac:dyDescent="0.25">
      <c r="B28" s="125"/>
      <c r="C28" s="171" t="s">
        <v>113</v>
      </c>
      <c r="D28" s="130">
        <f>SUM(H28:H33,K28:K33,O28:O33,S28:S33,W28:W33,AA28:AA33)</f>
        <v>0</v>
      </c>
      <c r="E28" s="142" t="str">
        <f>IF(D28=0," ",IF(D28&gt;=23,"通過","未通過"))</f>
        <v xml:space="preserve"> </v>
      </c>
      <c r="F28" s="59" t="s">
        <v>49</v>
      </c>
      <c r="G28" s="60">
        <v>2</v>
      </c>
      <c r="H28" s="21"/>
      <c r="I28" s="60" t="s">
        <v>49</v>
      </c>
      <c r="J28" s="60">
        <v>2</v>
      </c>
      <c r="K28" s="21"/>
      <c r="L28" s="88" t="s">
        <v>46</v>
      </c>
      <c r="M28" s="89"/>
      <c r="N28" s="60">
        <v>2</v>
      </c>
      <c r="O28" s="21"/>
      <c r="P28" s="118" t="s">
        <v>46</v>
      </c>
      <c r="Q28" s="118"/>
      <c r="R28" s="60">
        <v>2</v>
      </c>
      <c r="S28" s="21"/>
      <c r="T28" s="118" t="s">
        <v>47</v>
      </c>
      <c r="U28" s="118"/>
      <c r="V28" s="60">
        <v>6</v>
      </c>
      <c r="W28" s="21"/>
      <c r="X28" s="118" t="s">
        <v>47</v>
      </c>
      <c r="Y28" s="118"/>
      <c r="Z28" s="60">
        <v>6</v>
      </c>
      <c r="AA28" s="12"/>
      <c r="AB28" s="112">
        <f>SUM(G28:G33,J28:J33,N28:N33,R28:R33,V28:V33,Z28:Z33,)</f>
        <v>26</v>
      </c>
    </row>
    <row r="29" spans="2:28" s="30" customFormat="1" ht="28.5" customHeight="1" thickBot="1" x14ac:dyDescent="0.3">
      <c r="B29" s="125"/>
      <c r="C29" s="172"/>
      <c r="D29" s="131"/>
      <c r="E29" s="143"/>
      <c r="F29" s="63"/>
      <c r="G29" s="64"/>
      <c r="H29" s="22"/>
      <c r="I29" s="64"/>
      <c r="J29" s="64"/>
      <c r="K29" s="38"/>
      <c r="L29" s="91"/>
      <c r="M29" s="92"/>
      <c r="N29" s="65"/>
      <c r="O29" s="38"/>
      <c r="P29" s="91"/>
      <c r="Q29" s="92"/>
      <c r="R29" s="65"/>
      <c r="S29" s="38"/>
      <c r="T29" s="155" t="s">
        <v>48</v>
      </c>
      <c r="U29" s="155"/>
      <c r="V29" s="64">
        <v>3</v>
      </c>
      <c r="W29" s="22"/>
      <c r="X29" s="155" t="s">
        <v>48</v>
      </c>
      <c r="Y29" s="155"/>
      <c r="Z29" s="64">
        <v>3</v>
      </c>
      <c r="AA29" s="28"/>
      <c r="AB29" s="113"/>
    </row>
    <row r="30" spans="2:28" s="26" customFormat="1" ht="28.5" hidden="1" customHeight="1" x14ac:dyDescent="0.25">
      <c r="B30" s="125"/>
      <c r="C30" s="172"/>
      <c r="D30" s="131"/>
      <c r="E30" s="143"/>
      <c r="F30" s="63"/>
      <c r="G30" s="64"/>
      <c r="H30" s="22"/>
      <c r="I30" s="64"/>
      <c r="J30" s="64"/>
      <c r="K30" s="38"/>
      <c r="L30" s="91"/>
      <c r="M30" s="92"/>
      <c r="N30" s="65"/>
      <c r="O30" s="38"/>
      <c r="P30" s="155"/>
      <c r="Q30" s="155"/>
      <c r="R30" s="65"/>
      <c r="S30" s="38"/>
      <c r="T30" s="155"/>
      <c r="U30" s="155"/>
      <c r="V30" s="64"/>
      <c r="W30" s="22"/>
      <c r="X30" s="155"/>
      <c r="Y30" s="155"/>
      <c r="Z30" s="64"/>
      <c r="AA30" s="28"/>
      <c r="AB30" s="113"/>
    </row>
    <row r="31" spans="2:28" s="26" customFormat="1" ht="28.5" hidden="1" customHeight="1" thickBot="1" x14ac:dyDescent="0.3">
      <c r="B31" s="125"/>
      <c r="C31" s="172"/>
      <c r="D31" s="131"/>
      <c r="E31" s="143"/>
      <c r="F31" s="61"/>
      <c r="G31" s="62"/>
      <c r="H31" s="23"/>
      <c r="I31" s="62"/>
      <c r="J31" s="62"/>
      <c r="K31" s="38"/>
      <c r="L31" s="91"/>
      <c r="M31" s="92"/>
      <c r="N31" s="65"/>
      <c r="O31" s="38"/>
      <c r="P31" s="155"/>
      <c r="Q31" s="155"/>
      <c r="R31" s="65"/>
      <c r="S31" s="38"/>
      <c r="T31" s="162"/>
      <c r="U31" s="162"/>
      <c r="V31" s="62"/>
      <c r="W31" s="23"/>
      <c r="X31" s="162"/>
      <c r="Y31" s="162"/>
      <c r="Z31" s="62"/>
      <c r="AA31" s="28"/>
      <c r="AB31" s="113"/>
    </row>
    <row r="32" spans="2:28" s="15" customFormat="1" ht="28.5" hidden="1" customHeight="1" x14ac:dyDescent="0.25">
      <c r="B32" s="125"/>
      <c r="C32" s="172"/>
      <c r="D32" s="131"/>
      <c r="E32" s="143"/>
      <c r="F32" s="18"/>
      <c r="G32" s="19"/>
      <c r="H32" s="13"/>
      <c r="I32" s="19"/>
      <c r="J32" s="19"/>
      <c r="K32" s="13"/>
      <c r="L32" s="13"/>
      <c r="M32" s="19"/>
      <c r="N32" s="19"/>
      <c r="O32" s="13"/>
      <c r="P32" s="157"/>
      <c r="Q32" s="157"/>
      <c r="R32" s="19"/>
      <c r="S32" s="13"/>
      <c r="T32" s="157"/>
      <c r="U32" s="157"/>
      <c r="V32" s="19"/>
      <c r="W32" s="13"/>
      <c r="X32" s="157"/>
      <c r="Y32" s="157"/>
      <c r="Z32" s="19"/>
      <c r="AA32" s="13"/>
      <c r="AB32" s="114"/>
    </row>
    <row r="33" spans="2:28" ht="28.5" hidden="1" customHeight="1" thickBot="1" x14ac:dyDescent="0.3">
      <c r="B33" s="126"/>
      <c r="C33" s="173"/>
      <c r="D33" s="132"/>
      <c r="E33" s="144"/>
      <c r="F33" s="3"/>
      <c r="G33" s="16"/>
      <c r="H33" s="14"/>
      <c r="I33" s="16"/>
      <c r="J33" s="16"/>
      <c r="K33" s="14"/>
      <c r="L33" s="14"/>
      <c r="M33" s="16"/>
      <c r="N33" s="16"/>
      <c r="O33" s="14"/>
      <c r="P33" s="117"/>
      <c r="Q33" s="117"/>
      <c r="R33" s="16"/>
      <c r="S33" s="14"/>
      <c r="T33" s="117"/>
      <c r="U33" s="117"/>
      <c r="V33" s="16"/>
      <c r="W33" s="14"/>
      <c r="X33" s="117"/>
      <c r="Y33" s="117"/>
      <c r="Z33" s="16"/>
      <c r="AA33" s="14"/>
      <c r="AB33" s="115"/>
    </row>
    <row r="34" spans="2:28" ht="28.5" customHeight="1" x14ac:dyDescent="0.25">
      <c r="B34" s="135" t="s">
        <v>73</v>
      </c>
      <c r="C34" s="127" t="s">
        <v>114</v>
      </c>
      <c r="D34" s="133">
        <f>SUM(H34:H36,K34:K36,O34:O36,S34:S36,W34:W36,AA34:AA36)</f>
        <v>0</v>
      </c>
      <c r="E34" s="150" t="str">
        <f>IF(D34=0," ",IF(D34&gt;=14,"通過","未通過"))</f>
        <v xml:space="preserve"> </v>
      </c>
      <c r="F34" s="4"/>
      <c r="G34" s="27"/>
      <c r="H34" s="12"/>
      <c r="I34" s="27"/>
      <c r="J34" s="27"/>
      <c r="K34" s="12"/>
      <c r="L34" s="86"/>
      <c r="M34" s="87"/>
      <c r="N34" s="27"/>
      <c r="O34" s="12"/>
      <c r="P34" s="116"/>
      <c r="Q34" s="116"/>
      <c r="R34" s="27"/>
      <c r="S34" s="12"/>
      <c r="T34" s="116"/>
      <c r="U34" s="116"/>
      <c r="V34" s="27"/>
      <c r="W34" s="12"/>
      <c r="X34" s="116"/>
      <c r="Y34" s="116"/>
      <c r="Z34" s="27"/>
      <c r="AA34" s="12"/>
      <c r="AB34" s="103">
        <f>SUM(G34:G36,J34:J36,N34:N36,R34:R36,V34:V36,Z34:Z36)</f>
        <v>0</v>
      </c>
    </row>
    <row r="35" spans="2:28" ht="28.5" hidden="1" customHeight="1" x14ac:dyDescent="0.25">
      <c r="B35" s="136"/>
      <c r="C35" s="128"/>
      <c r="D35" s="134"/>
      <c r="E35" s="151"/>
      <c r="F35" s="5"/>
      <c r="G35" s="24"/>
      <c r="H35" s="13"/>
      <c r="I35" s="24"/>
      <c r="J35" s="24"/>
      <c r="K35" s="13"/>
      <c r="L35" s="93"/>
      <c r="M35" s="93"/>
      <c r="N35" s="24"/>
      <c r="O35" s="13"/>
      <c r="P35" s="93"/>
      <c r="Q35" s="93"/>
      <c r="R35" s="24"/>
      <c r="S35" s="13"/>
      <c r="T35" s="93"/>
      <c r="U35" s="93"/>
      <c r="V35" s="24"/>
      <c r="W35" s="13"/>
      <c r="X35" s="93"/>
      <c r="Y35" s="93"/>
      <c r="Z35" s="24"/>
      <c r="AA35" s="13"/>
      <c r="AB35" s="105"/>
    </row>
    <row r="36" spans="2:28" ht="28.5" customHeight="1" thickBot="1" x14ac:dyDescent="0.3">
      <c r="B36" s="136"/>
      <c r="C36" s="129"/>
      <c r="D36" s="134"/>
      <c r="E36" s="152"/>
      <c r="F36" s="6"/>
      <c r="G36" s="25"/>
      <c r="H36" s="14"/>
      <c r="I36" s="25"/>
      <c r="J36" s="25"/>
      <c r="K36" s="14"/>
      <c r="L36" s="93"/>
      <c r="M36" s="93"/>
      <c r="N36" s="25"/>
      <c r="O36" s="14"/>
      <c r="P36" s="85"/>
      <c r="Q36" s="85"/>
      <c r="R36" s="25"/>
      <c r="S36" s="14"/>
      <c r="T36" s="85"/>
      <c r="U36" s="85"/>
      <c r="V36" s="25"/>
      <c r="W36" s="14"/>
      <c r="X36" s="85"/>
      <c r="Y36" s="85"/>
      <c r="Z36" s="25"/>
      <c r="AA36" s="14"/>
      <c r="AB36" s="106"/>
    </row>
    <row r="37" spans="2:28" ht="28.5" customHeight="1" x14ac:dyDescent="0.25">
      <c r="B37" s="136"/>
      <c r="C37" s="127" t="s">
        <v>115</v>
      </c>
      <c r="D37" s="133">
        <f>SUM(H37:H48,K37:K48,O37:O48,S37:S48,W37:W48,AA37:AA48)</f>
        <v>0</v>
      </c>
      <c r="E37" s="174" t="str">
        <f>IF(D37=0," ",IF(D37&gt;=41,"通過","未通過"))</f>
        <v xml:space="preserve"> </v>
      </c>
      <c r="F37" s="4" t="s">
        <v>50</v>
      </c>
      <c r="G37" s="27">
        <v>2</v>
      </c>
      <c r="H37" s="12"/>
      <c r="I37" s="27" t="s">
        <v>50</v>
      </c>
      <c r="J37" s="27">
        <v>2</v>
      </c>
      <c r="K37" s="12"/>
      <c r="L37" s="158" t="s">
        <v>65</v>
      </c>
      <c r="M37" s="48" t="s">
        <v>62</v>
      </c>
      <c r="N37" s="50">
        <v>2</v>
      </c>
      <c r="O37" s="12"/>
      <c r="P37" s="158" t="s">
        <v>65</v>
      </c>
      <c r="Q37" s="48" t="s">
        <v>62</v>
      </c>
      <c r="R37" s="50">
        <v>2</v>
      </c>
      <c r="S37" s="12"/>
      <c r="T37" s="116" t="s">
        <v>52</v>
      </c>
      <c r="U37" s="116"/>
      <c r="V37" s="35">
        <v>2</v>
      </c>
      <c r="W37" s="12"/>
      <c r="X37" s="116" t="s">
        <v>52</v>
      </c>
      <c r="Y37" s="116"/>
      <c r="Z37" s="35">
        <v>2</v>
      </c>
      <c r="AA37" s="12"/>
      <c r="AB37" s="103">
        <f>SUM(G37:G48,J37:J48,N38:N40,R38:R40,V37:V40,Z37:Z40)</f>
        <v>48</v>
      </c>
    </row>
    <row r="38" spans="2:28" s="34" customFormat="1" ht="28.5" customHeight="1" x14ac:dyDescent="0.25">
      <c r="B38" s="136"/>
      <c r="C38" s="128"/>
      <c r="D38" s="134"/>
      <c r="E38" s="175"/>
      <c r="F38" s="36" t="s">
        <v>51</v>
      </c>
      <c r="G38" s="37">
        <v>2</v>
      </c>
      <c r="H38" s="28"/>
      <c r="I38" s="37" t="s">
        <v>51</v>
      </c>
      <c r="J38" s="37">
        <v>2</v>
      </c>
      <c r="K38" s="28"/>
      <c r="L38" s="159"/>
      <c r="M38" s="49" t="s">
        <v>63</v>
      </c>
      <c r="N38" s="51">
        <v>2</v>
      </c>
      <c r="O38" s="13"/>
      <c r="P38" s="159"/>
      <c r="Q38" s="49" t="s">
        <v>63</v>
      </c>
      <c r="R38" s="51">
        <v>2</v>
      </c>
      <c r="S38" s="13"/>
      <c r="T38" s="93" t="s">
        <v>53</v>
      </c>
      <c r="U38" s="93"/>
      <c r="V38" s="33">
        <v>3</v>
      </c>
      <c r="W38" s="13"/>
      <c r="X38" s="93" t="s">
        <v>53</v>
      </c>
      <c r="Y38" s="93"/>
      <c r="Z38" s="33">
        <v>3</v>
      </c>
      <c r="AA38" s="28"/>
      <c r="AB38" s="104"/>
    </row>
    <row r="39" spans="2:28" s="34" customFormat="1" ht="28.5" customHeight="1" x14ac:dyDescent="0.25">
      <c r="B39" s="136"/>
      <c r="C39" s="128"/>
      <c r="D39" s="134"/>
      <c r="E39" s="175"/>
      <c r="F39" s="36" t="s">
        <v>54</v>
      </c>
      <c r="G39" s="37">
        <v>2</v>
      </c>
      <c r="H39" s="28"/>
      <c r="I39" s="37" t="s">
        <v>54</v>
      </c>
      <c r="J39" s="37">
        <v>2</v>
      </c>
      <c r="K39" s="28"/>
      <c r="L39" s="159"/>
      <c r="M39" s="49" t="s">
        <v>64</v>
      </c>
      <c r="N39" s="51">
        <v>2</v>
      </c>
      <c r="O39" s="13"/>
      <c r="P39" s="159"/>
      <c r="Q39" s="49" t="s">
        <v>64</v>
      </c>
      <c r="R39" s="51">
        <v>2</v>
      </c>
      <c r="S39" s="13"/>
      <c r="T39" s="93" t="s">
        <v>55</v>
      </c>
      <c r="U39" s="93"/>
      <c r="V39" s="33">
        <v>3</v>
      </c>
      <c r="W39" s="13"/>
      <c r="X39" s="93" t="s">
        <v>55</v>
      </c>
      <c r="Y39" s="93"/>
      <c r="Z39" s="33">
        <v>3</v>
      </c>
      <c r="AA39" s="28"/>
      <c r="AB39" s="104"/>
    </row>
    <row r="40" spans="2:28" s="34" customFormat="1" ht="28.5" customHeight="1" x14ac:dyDescent="0.25">
      <c r="B40" s="136"/>
      <c r="C40" s="128"/>
      <c r="D40" s="134"/>
      <c r="E40" s="175"/>
      <c r="F40" s="36"/>
      <c r="G40" s="37"/>
      <c r="H40" s="28"/>
      <c r="I40" s="37"/>
      <c r="J40" s="37"/>
      <c r="K40" s="28"/>
      <c r="L40" s="170" t="s">
        <v>65</v>
      </c>
      <c r="M40" s="52" t="s">
        <v>69</v>
      </c>
      <c r="N40" s="54">
        <v>3</v>
      </c>
      <c r="O40" s="13"/>
      <c r="P40" s="170" t="s">
        <v>65</v>
      </c>
      <c r="Q40" s="52" t="s">
        <v>69</v>
      </c>
      <c r="R40" s="54">
        <v>3</v>
      </c>
      <c r="S40" s="13"/>
      <c r="T40" s="159" t="s">
        <v>65</v>
      </c>
      <c r="U40" s="49" t="s">
        <v>66</v>
      </c>
      <c r="V40" s="51">
        <v>3</v>
      </c>
      <c r="W40" s="13"/>
      <c r="X40" s="159" t="s">
        <v>65</v>
      </c>
      <c r="Y40" s="49" t="s">
        <v>66</v>
      </c>
      <c r="Z40" s="51">
        <v>3</v>
      </c>
      <c r="AA40" s="28"/>
      <c r="AB40" s="104"/>
    </row>
    <row r="41" spans="2:28" s="34" customFormat="1" ht="28.5" customHeight="1" x14ac:dyDescent="0.25">
      <c r="B41" s="136"/>
      <c r="C41" s="128"/>
      <c r="D41" s="134"/>
      <c r="E41" s="175"/>
      <c r="F41" s="36"/>
      <c r="G41" s="37"/>
      <c r="H41" s="28"/>
      <c r="I41" s="37"/>
      <c r="J41" s="37"/>
      <c r="K41" s="28"/>
      <c r="L41" s="170"/>
      <c r="M41" s="52" t="s">
        <v>70</v>
      </c>
      <c r="N41" s="54">
        <v>3</v>
      </c>
      <c r="O41" s="13"/>
      <c r="P41" s="170"/>
      <c r="Q41" s="52" t="s">
        <v>70</v>
      </c>
      <c r="R41" s="54">
        <v>3</v>
      </c>
      <c r="S41" s="13"/>
      <c r="T41" s="159"/>
      <c r="U41" s="49" t="s">
        <v>67</v>
      </c>
      <c r="V41" s="51">
        <v>3</v>
      </c>
      <c r="W41" s="13"/>
      <c r="X41" s="159"/>
      <c r="Y41" s="49" t="s">
        <v>67</v>
      </c>
      <c r="Z41" s="51">
        <v>3</v>
      </c>
      <c r="AA41" s="28"/>
      <c r="AB41" s="104"/>
    </row>
    <row r="42" spans="2:28" s="34" customFormat="1" ht="28.5" customHeight="1" x14ac:dyDescent="0.25">
      <c r="B42" s="136"/>
      <c r="C42" s="128"/>
      <c r="D42" s="134"/>
      <c r="E42" s="175"/>
      <c r="F42" s="36"/>
      <c r="G42" s="37"/>
      <c r="H42" s="28"/>
      <c r="I42" s="37"/>
      <c r="J42" s="37"/>
      <c r="K42" s="28"/>
      <c r="L42" s="170"/>
      <c r="M42" s="52" t="s">
        <v>71</v>
      </c>
      <c r="N42" s="54">
        <v>3</v>
      </c>
      <c r="O42" s="13"/>
      <c r="P42" s="170"/>
      <c r="Q42" s="52" t="s">
        <v>71</v>
      </c>
      <c r="R42" s="54">
        <v>3</v>
      </c>
      <c r="S42" s="13"/>
      <c r="T42" s="159"/>
      <c r="U42" s="49" t="s">
        <v>68</v>
      </c>
      <c r="V42" s="51">
        <v>3</v>
      </c>
      <c r="W42" s="13"/>
      <c r="X42" s="159"/>
      <c r="Y42" s="49" t="s">
        <v>68</v>
      </c>
      <c r="Z42" s="51">
        <v>3</v>
      </c>
      <c r="AA42" s="28"/>
      <c r="AB42" s="104"/>
    </row>
    <row r="43" spans="2:28" s="30" customFormat="1" ht="28.5" customHeight="1" x14ac:dyDescent="0.25">
      <c r="B43" s="136"/>
      <c r="C43" s="128"/>
      <c r="D43" s="134"/>
      <c r="E43" s="175"/>
      <c r="F43" s="36"/>
      <c r="G43" s="37"/>
      <c r="H43" s="28"/>
      <c r="I43" s="37"/>
      <c r="J43" s="37"/>
      <c r="K43" s="28"/>
      <c r="L43" s="90" t="s">
        <v>56</v>
      </c>
      <c r="M43" s="40" t="s">
        <v>57</v>
      </c>
      <c r="N43" s="39">
        <v>2</v>
      </c>
      <c r="O43" s="13"/>
      <c r="P43" s="90" t="s">
        <v>56</v>
      </c>
      <c r="Q43" s="40" t="s">
        <v>57</v>
      </c>
      <c r="R43" s="39">
        <v>2</v>
      </c>
      <c r="S43" s="13"/>
      <c r="T43" s="93"/>
      <c r="U43" s="93"/>
      <c r="V43" s="53"/>
      <c r="W43" s="22"/>
      <c r="X43" s="93"/>
      <c r="Y43" s="93"/>
      <c r="Z43" s="33"/>
      <c r="AA43" s="28"/>
      <c r="AB43" s="104"/>
    </row>
    <row r="44" spans="2:28" s="15" customFormat="1" ht="28.5" customHeight="1" x14ac:dyDescent="0.25">
      <c r="B44" s="136"/>
      <c r="C44" s="128"/>
      <c r="D44" s="134"/>
      <c r="E44" s="175"/>
      <c r="F44" s="5"/>
      <c r="G44" s="24"/>
      <c r="H44" s="13"/>
      <c r="I44" s="24"/>
      <c r="J44" s="24"/>
      <c r="K44" s="13"/>
      <c r="L44" s="90"/>
      <c r="M44" s="40" t="s">
        <v>58</v>
      </c>
      <c r="N44" s="39">
        <v>2</v>
      </c>
      <c r="O44" s="13"/>
      <c r="P44" s="90"/>
      <c r="Q44" s="40" t="s">
        <v>58</v>
      </c>
      <c r="R44" s="39">
        <v>2</v>
      </c>
      <c r="S44" s="13"/>
      <c r="T44" s="93"/>
      <c r="U44" s="93"/>
      <c r="V44" s="33"/>
      <c r="W44" s="13"/>
      <c r="X44" s="93"/>
      <c r="Y44" s="93"/>
      <c r="Z44" s="33"/>
      <c r="AA44" s="13"/>
      <c r="AB44" s="105"/>
    </row>
    <row r="45" spans="2:28" ht="28.5" customHeight="1" x14ac:dyDescent="0.25">
      <c r="B45" s="136"/>
      <c r="C45" s="128"/>
      <c r="D45" s="134"/>
      <c r="E45" s="175"/>
      <c r="F45" s="5"/>
      <c r="G45" s="24"/>
      <c r="H45" s="13"/>
      <c r="I45" s="24"/>
      <c r="J45" s="24"/>
      <c r="K45" s="13"/>
      <c r="L45" s="90"/>
      <c r="M45" s="40" t="s">
        <v>59</v>
      </c>
      <c r="N45" s="39">
        <v>2</v>
      </c>
      <c r="O45" s="13"/>
      <c r="P45" s="90"/>
      <c r="Q45" s="40" t="s">
        <v>59</v>
      </c>
      <c r="R45" s="39">
        <v>2</v>
      </c>
      <c r="S45" s="13"/>
      <c r="T45" s="93"/>
      <c r="U45" s="93"/>
      <c r="V45" s="33"/>
      <c r="W45" s="13"/>
      <c r="X45" s="93"/>
      <c r="Y45" s="93"/>
      <c r="Z45" s="33"/>
      <c r="AA45" s="13"/>
      <c r="AB45" s="105"/>
    </row>
    <row r="46" spans="2:28" s="15" customFormat="1" ht="28.5" customHeight="1" x14ac:dyDescent="0.25">
      <c r="B46" s="136"/>
      <c r="C46" s="128"/>
      <c r="D46" s="134"/>
      <c r="E46" s="175"/>
      <c r="F46" s="5"/>
      <c r="G46" s="24"/>
      <c r="H46" s="13"/>
      <c r="I46" s="24"/>
      <c r="J46" s="24"/>
      <c r="K46" s="13"/>
      <c r="L46" s="90"/>
      <c r="M46" s="40" t="s">
        <v>60</v>
      </c>
      <c r="N46" s="39">
        <v>2</v>
      </c>
      <c r="O46" s="13"/>
      <c r="P46" s="90"/>
      <c r="Q46" s="40" t="s">
        <v>60</v>
      </c>
      <c r="R46" s="39">
        <v>2</v>
      </c>
      <c r="S46" s="13"/>
      <c r="T46" s="93"/>
      <c r="U46" s="93"/>
      <c r="V46" s="33"/>
      <c r="W46" s="13"/>
      <c r="X46" s="93"/>
      <c r="Y46" s="93"/>
      <c r="Z46" s="33"/>
      <c r="AA46" s="13"/>
      <c r="AB46" s="105"/>
    </row>
    <row r="47" spans="2:28" ht="28.5" customHeight="1" x14ac:dyDescent="0.25">
      <c r="B47" s="136"/>
      <c r="C47" s="128"/>
      <c r="D47" s="134"/>
      <c r="E47" s="175"/>
      <c r="F47" s="5"/>
      <c r="G47" s="24"/>
      <c r="H47" s="13"/>
      <c r="I47" s="24"/>
      <c r="J47" s="24"/>
      <c r="K47" s="13"/>
      <c r="L47" s="90"/>
      <c r="M47" s="40" t="s">
        <v>61</v>
      </c>
      <c r="N47" s="39">
        <v>2</v>
      </c>
      <c r="O47" s="13"/>
      <c r="P47" s="90"/>
      <c r="Q47" s="40" t="s">
        <v>61</v>
      </c>
      <c r="R47" s="39">
        <v>2</v>
      </c>
      <c r="S47" s="13"/>
      <c r="T47" s="93"/>
      <c r="U47" s="93"/>
      <c r="V47" s="33"/>
      <c r="W47" s="13"/>
      <c r="X47" s="93"/>
      <c r="Y47" s="93"/>
      <c r="Z47" s="33"/>
      <c r="AA47" s="13"/>
      <c r="AB47" s="105"/>
    </row>
    <row r="48" spans="2:28" ht="28.5" customHeight="1" thickBot="1" x14ac:dyDescent="0.3">
      <c r="B48" s="137"/>
      <c r="C48" s="129"/>
      <c r="D48" s="132"/>
      <c r="E48" s="176"/>
      <c r="F48" s="6"/>
      <c r="G48" s="25"/>
      <c r="H48" s="14"/>
      <c r="I48" s="25"/>
      <c r="J48" s="25"/>
      <c r="K48" s="14"/>
      <c r="L48" s="85"/>
      <c r="M48" s="85"/>
      <c r="N48" s="32"/>
      <c r="O48" s="14"/>
      <c r="P48" s="85"/>
      <c r="Q48" s="85"/>
      <c r="R48" s="32"/>
      <c r="S48" s="14"/>
      <c r="T48" s="85"/>
      <c r="U48" s="85"/>
      <c r="V48" s="32"/>
      <c r="W48" s="14"/>
      <c r="X48" s="85"/>
      <c r="Y48" s="85"/>
      <c r="Z48" s="32"/>
      <c r="AA48" s="14"/>
      <c r="AB48" s="106"/>
    </row>
    <row r="49" spans="5:29" x14ac:dyDescent="0.25">
      <c r="F49" s="20" t="s">
        <v>20</v>
      </c>
      <c r="G49" s="20"/>
      <c r="H49" s="1">
        <f>SUM(H4:H48)</f>
        <v>0</v>
      </c>
      <c r="I49" s="153" t="s">
        <v>20</v>
      </c>
      <c r="J49" s="153"/>
      <c r="K49" s="1">
        <f>SUM(K4:K48)</f>
        <v>0</v>
      </c>
      <c r="M49" s="153" t="s">
        <v>20</v>
      </c>
      <c r="N49" s="153"/>
      <c r="O49" s="1">
        <f>SUM(O4:O48)</f>
        <v>0</v>
      </c>
      <c r="P49" s="153" t="s">
        <v>20</v>
      </c>
      <c r="Q49" s="153"/>
      <c r="R49" s="153"/>
      <c r="S49" s="1">
        <f>SUM(S4:S48)</f>
        <v>0</v>
      </c>
      <c r="T49" s="153" t="s">
        <v>20</v>
      </c>
      <c r="U49" s="153"/>
      <c r="V49" s="153"/>
      <c r="W49" s="1">
        <f>SUM(W4:W48)</f>
        <v>0</v>
      </c>
      <c r="X49" s="153" t="s">
        <v>20</v>
      </c>
      <c r="Y49" s="153"/>
      <c r="Z49" s="153"/>
      <c r="AA49" s="1">
        <f>SUM(AA4:AA48)</f>
        <v>0</v>
      </c>
    </row>
    <row r="52" spans="5:29" x14ac:dyDescent="0.25">
      <c r="E52" s="75" t="s">
        <v>74</v>
      </c>
      <c r="F52" s="75"/>
      <c r="G52" s="75"/>
      <c r="H52" s="75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5:29" x14ac:dyDescent="0.25">
      <c r="E53" s="75"/>
      <c r="F53" s="75"/>
      <c r="G53" s="75"/>
      <c r="H53" s="75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5:29" x14ac:dyDescent="0.25">
      <c r="E54" s="66"/>
      <c r="F54" s="66"/>
      <c r="G54" s="66"/>
      <c r="H54" s="66"/>
      <c r="I54" s="66"/>
      <c r="J54" s="66"/>
      <c r="K54" s="66"/>
      <c r="L54" s="66"/>
      <c r="M54" s="47"/>
      <c r="N54" s="47"/>
      <c r="O54" s="47"/>
      <c r="P54" s="47"/>
      <c r="Q54" s="47"/>
      <c r="R54" s="47"/>
      <c r="S54" s="47"/>
      <c r="T54" s="76" t="s">
        <v>75</v>
      </c>
      <c r="U54" s="77"/>
      <c r="V54" s="77"/>
      <c r="W54" s="77"/>
      <c r="X54" s="77"/>
      <c r="Y54" s="77"/>
      <c r="Z54" s="77"/>
      <c r="AA54" s="77"/>
      <c r="AB54" s="47"/>
      <c r="AC54" s="47"/>
    </row>
    <row r="55" spans="5:29" x14ac:dyDescent="0.25">
      <c r="E55" s="66" t="s">
        <v>76</v>
      </c>
      <c r="F55" s="66"/>
      <c r="G55" s="66"/>
      <c r="H55" s="66"/>
      <c r="I55" s="66"/>
      <c r="J55" s="66"/>
      <c r="K55" s="66"/>
      <c r="L55" s="66"/>
      <c r="M55" s="47"/>
      <c r="N55" s="47"/>
      <c r="O55" s="47"/>
      <c r="P55" s="47"/>
      <c r="Q55" s="47"/>
      <c r="R55" s="47"/>
      <c r="S55" s="47"/>
      <c r="T55" s="77"/>
      <c r="U55" s="77"/>
      <c r="V55" s="77"/>
      <c r="W55" s="77"/>
      <c r="X55" s="77"/>
      <c r="Y55" s="77"/>
      <c r="Z55" s="77"/>
      <c r="AA55" s="77"/>
      <c r="AB55" s="47"/>
      <c r="AC55" s="47"/>
    </row>
    <row r="56" spans="5:29" x14ac:dyDescent="0.25">
      <c r="E56" s="66" t="s">
        <v>107</v>
      </c>
      <c r="F56" s="66"/>
      <c r="G56" s="66"/>
      <c r="H56" s="66"/>
      <c r="I56" s="66"/>
      <c r="J56" s="66"/>
      <c r="K56" s="66"/>
      <c r="L56" s="66"/>
      <c r="M56" s="47"/>
      <c r="N56" s="47"/>
      <c r="O56" s="47"/>
      <c r="P56" s="47"/>
      <c r="Q56" s="47"/>
      <c r="R56" s="47"/>
      <c r="S56" s="47"/>
      <c r="T56" s="77"/>
      <c r="U56" s="77"/>
      <c r="V56" s="77"/>
      <c r="W56" s="77"/>
      <c r="X56" s="77"/>
      <c r="Y56" s="77"/>
      <c r="Z56" s="77"/>
      <c r="AA56" s="77"/>
      <c r="AB56" s="47"/>
      <c r="AC56" s="47"/>
    </row>
    <row r="57" spans="5:29" x14ac:dyDescent="0.25">
      <c r="E57" s="78" t="s">
        <v>77</v>
      </c>
      <c r="F57" s="46" t="s">
        <v>78</v>
      </c>
      <c r="G57" s="46" t="s">
        <v>79</v>
      </c>
      <c r="H57" s="46"/>
      <c r="I57" s="46" t="s">
        <v>80</v>
      </c>
      <c r="J57" s="46" t="s">
        <v>79</v>
      </c>
      <c r="K57" s="46"/>
      <c r="L57" s="46" t="s">
        <v>81</v>
      </c>
      <c r="M57" s="46"/>
      <c r="N57" s="46" t="s">
        <v>82</v>
      </c>
      <c r="O57" s="46">
        <v>96</v>
      </c>
      <c r="P57" s="46" t="s">
        <v>83</v>
      </c>
      <c r="Q57" s="47"/>
      <c r="R57" s="47"/>
      <c r="S57" s="47"/>
      <c r="T57" s="77"/>
      <c r="U57" s="77"/>
      <c r="V57" s="77"/>
      <c r="W57" s="77"/>
      <c r="X57" s="77"/>
      <c r="Y57" s="77"/>
      <c r="Z57" s="77"/>
      <c r="AA57" s="77"/>
      <c r="AB57" s="47"/>
      <c r="AC57" s="47"/>
    </row>
    <row r="58" spans="5:29" x14ac:dyDescent="0.25">
      <c r="E58" s="78"/>
      <c r="F58" s="67">
        <f>D4</f>
        <v>0</v>
      </c>
      <c r="G58" s="67"/>
      <c r="H58" s="67"/>
      <c r="I58" s="67">
        <f>D14</f>
        <v>0</v>
      </c>
      <c r="J58" s="67"/>
      <c r="K58" s="67"/>
      <c r="L58" s="67">
        <f>D16</f>
        <v>0</v>
      </c>
      <c r="M58" s="67"/>
      <c r="N58" s="67" t="s">
        <v>82</v>
      </c>
      <c r="O58" s="67">
        <f>F58+I58+L58</f>
        <v>0</v>
      </c>
      <c r="P58" s="68" t="str">
        <f>IF(O58=0," ",IF(O58&gt;=96,"通過","未通過"))</f>
        <v xml:space="preserve"> </v>
      </c>
      <c r="Q58" s="47"/>
      <c r="R58" s="47"/>
      <c r="S58" s="47"/>
      <c r="T58" s="77"/>
      <c r="U58" s="77"/>
      <c r="V58" s="77"/>
      <c r="W58" s="77"/>
      <c r="X58" s="77"/>
      <c r="Y58" s="77"/>
      <c r="Z58" s="77"/>
      <c r="AA58" s="77"/>
      <c r="AB58" s="47"/>
      <c r="AC58" s="47"/>
    </row>
    <row r="59" spans="5:29" x14ac:dyDescent="0.25"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5:29" x14ac:dyDescent="0.25">
      <c r="E60" s="66" t="s">
        <v>84</v>
      </c>
      <c r="F60" s="66"/>
      <c r="G60" s="66"/>
      <c r="H60" s="66"/>
      <c r="I60" s="66"/>
      <c r="J60" s="66"/>
      <c r="K60" s="66"/>
      <c r="L60" s="66"/>
      <c r="M60" s="47"/>
      <c r="N60" s="47"/>
      <c r="O60" s="47"/>
      <c r="P60" s="47"/>
      <c r="Q60" s="47"/>
      <c r="R60" s="47"/>
      <c r="S60" s="47"/>
      <c r="T60" s="94" t="s">
        <v>85</v>
      </c>
      <c r="U60" s="94"/>
      <c r="V60" s="94"/>
      <c r="W60" s="94"/>
      <c r="X60" s="94"/>
      <c r="Y60" s="94"/>
      <c r="Z60" s="94"/>
      <c r="AA60" s="94"/>
      <c r="AB60" s="47"/>
      <c r="AC60" s="47"/>
    </row>
    <row r="61" spans="5:29" x14ac:dyDescent="0.25">
      <c r="E61" s="66"/>
      <c r="F61" s="66"/>
      <c r="G61" s="66"/>
      <c r="H61" s="66"/>
      <c r="I61" s="66"/>
      <c r="J61" s="66"/>
      <c r="K61" s="66"/>
      <c r="L61" s="66"/>
      <c r="M61" s="47"/>
      <c r="N61" s="47"/>
      <c r="O61" s="47"/>
      <c r="P61" s="47"/>
      <c r="Q61" s="47"/>
      <c r="R61" s="47"/>
      <c r="S61" s="47"/>
      <c r="T61" s="94"/>
      <c r="U61" s="94"/>
      <c r="V61" s="94"/>
      <c r="W61" s="94"/>
      <c r="X61" s="94"/>
      <c r="Y61" s="94"/>
      <c r="Z61" s="94"/>
      <c r="AA61" s="94"/>
      <c r="AB61" s="47"/>
      <c r="AC61" s="47"/>
    </row>
    <row r="62" spans="5:29" x14ac:dyDescent="0.25">
      <c r="E62" s="66" t="s">
        <v>86</v>
      </c>
      <c r="F62" s="66"/>
      <c r="G62" s="66"/>
      <c r="H62" s="66"/>
      <c r="I62" s="66"/>
      <c r="J62" s="66"/>
      <c r="K62" s="66"/>
      <c r="L62" s="6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5:29" x14ac:dyDescent="0.25">
      <c r="E63" s="95" t="s">
        <v>87</v>
      </c>
      <c r="F63" s="69" t="s">
        <v>80</v>
      </c>
      <c r="G63" s="69" t="s">
        <v>79</v>
      </c>
      <c r="H63" s="69"/>
      <c r="I63" s="69" t="s">
        <v>81</v>
      </c>
      <c r="J63" s="69" t="s">
        <v>79</v>
      </c>
      <c r="K63" s="69"/>
      <c r="L63" s="69" t="s">
        <v>88</v>
      </c>
      <c r="M63" s="69" t="s">
        <v>79</v>
      </c>
      <c r="N63" s="69" t="s">
        <v>89</v>
      </c>
      <c r="O63" s="69" t="s">
        <v>79</v>
      </c>
      <c r="P63" s="69" t="s">
        <v>90</v>
      </c>
      <c r="Q63" s="69" t="s">
        <v>79</v>
      </c>
      <c r="R63" s="69" t="s">
        <v>91</v>
      </c>
      <c r="S63" s="69" t="s">
        <v>82</v>
      </c>
      <c r="T63" s="69">
        <v>80</v>
      </c>
      <c r="U63" s="47"/>
      <c r="V63" s="47"/>
      <c r="W63" s="47"/>
      <c r="X63" s="47"/>
      <c r="Y63" s="47"/>
      <c r="Z63" s="47"/>
      <c r="AA63" s="47"/>
      <c r="AB63" s="47"/>
      <c r="AC63" s="47"/>
    </row>
    <row r="64" spans="5:29" x14ac:dyDescent="0.25">
      <c r="E64" s="95"/>
      <c r="F64" s="67">
        <f>AB14</f>
        <v>12</v>
      </c>
      <c r="G64" s="67"/>
      <c r="H64" s="67"/>
      <c r="I64" s="67">
        <f>AB16</f>
        <v>34</v>
      </c>
      <c r="J64" s="67"/>
      <c r="K64" s="67"/>
      <c r="L64" s="67">
        <f>AA33</f>
        <v>0</v>
      </c>
      <c r="M64" s="67"/>
      <c r="N64" s="67">
        <f>AB28</f>
        <v>26</v>
      </c>
      <c r="O64" s="67"/>
      <c r="P64" s="67"/>
      <c r="Q64" s="67"/>
      <c r="R64" s="67">
        <f>AB37</f>
        <v>48</v>
      </c>
      <c r="S64" s="67"/>
      <c r="T64" s="67">
        <f>SUM(F64:S64)</f>
        <v>120</v>
      </c>
      <c r="U64" s="47"/>
      <c r="V64" s="47"/>
      <c r="W64" s="47"/>
      <c r="X64" s="47"/>
      <c r="Y64" s="47"/>
      <c r="Z64" s="47"/>
      <c r="AA64" s="47"/>
      <c r="AB64" s="47"/>
      <c r="AC64" s="47"/>
    </row>
    <row r="65" spans="5:29" x14ac:dyDescent="0.25"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5:29" x14ac:dyDescent="0.25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5:29" x14ac:dyDescent="0.25">
      <c r="E67" s="66" t="s">
        <v>92</v>
      </c>
      <c r="F67" s="66"/>
      <c r="G67" s="66"/>
      <c r="H67" s="66"/>
      <c r="I67" s="66"/>
      <c r="J67" s="66"/>
      <c r="K67" s="66"/>
      <c r="L67" s="66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5:29" ht="33" x14ac:dyDescent="0.25">
      <c r="E68" s="96" t="s">
        <v>93</v>
      </c>
      <c r="F68" s="70" t="s">
        <v>80</v>
      </c>
      <c r="G68" s="70" t="s">
        <v>79</v>
      </c>
      <c r="H68" s="70"/>
      <c r="I68" s="70" t="s">
        <v>81</v>
      </c>
      <c r="J68" s="70" t="s">
        <v>79</v>
      </c>
      <c r="K68" s="70"/>
      <c r="L68" s="70" t="s">
        <v>88</v>
      </c>
      <c r="M68" s="70" t="s">
        <v>79</v>
      </c>
      <c r="N68" s="70" t="s">
        <v>89</v>
      </c>
      <c r="O68" s="70" t="s">
        <v>79</v>
      </c>
      <c r="P68" s="70" t="s">
        <v>90</v>
      </c>
      <c r="Q68" s="70" t="s">
        <v>79</v>
      </c>
      <c r="R68" s="70" t="s">
        <v>91</v>
      </c>
      <c r="S68" s="70" t="s">
        <v>82</v>
      </c>
      <c r="T68" s="70">
        <v>60</v>
      </c>
      <c r="U68" s="71" t="s">
        <v>94</v>
      </c>
      <c r="V68" s="47"/>
      <c r="W68" s="47"/>
      <c r="X68" s="47"/>
      <c r="Y68" s="47"/>
      <c r="Z68" s="47"/>
      <c r="AA68" s="47"/>
      <c r="AB68" s="47"/>
      <c r="AC68" s="47"/>
    </row>
    <row r="69" spans="5:29" x14ac:dyDescent="0.25">
      <c r="E69" s="96"/>
      <c r="F69" s="67">
        <f>D22</f>
        <v>0</v>
      </c>
      <c r="G69" s="67"/>
      <c r="H69" s="67"/>
      <c r="I69" s="67">
        <f>D16</f>
        <v>0</v>
      </c>
      <c r="J69" s="67"/>
      <c r="K69" s="67"/>
      <c r="L69" s="67">
        <f>D24</f>
        <v>0</v>
      </c>
      <c r="M69" s="67"/>
      <c r="N69" s="67">
        <f>D28</f>
        <v>0</v>
      </c>
      <c r="O69" s="67"/>
      <c r="P69" s="67">
        <f>D34</f>
        <v>0</v>
      </c>
      <c r="Q69" s="67"/>
      <c r="R69" s="67">
        <f>D37</f>
        <v>0</v>
      </c>
      <c r="S69" s="67"/>
      <c r="T69" s="67">
        <f>SUM(F69:S69)</f>
        <v>0</v>
      </c>
      <c r="U69" s="68" t="str">
        <f>IF(T69=0," ",IF(T69&gt;=60,"通過","未通過"))</f>
        <v xml:space="preserve"> </v>
      </c>
      <c r="V69" s="47"/>
      <c r="W69" s="47"/>
      <c r="X69" s="47"/>
      <c r="Y69" s="47"/>
      <c r="Z69" s="47"/>
      <c r="AA69" s="47"/>
      <c r="AB69" s="47"/>
      <c r="AC69" s="47"/>
    </row>
    <row r="70" spans="5:29" x14ac:dyDescent="0.25"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5:29" x14ac:dyDescent="0.25">
      <c r="E71" s="66" t="s">
        <v>95</v>
      </c>
      <c r="F71" s="66"/>
      <c r="G71" s="66"/>
      <c r="H71" s="66"/>
      <c r="I71" s="66"/>
      <c r="J71" s="66"/>
      <c r="K71" s="66"/>
      <c r="L71" s="66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5:29" x14ac:dyDescent="0.25">
      <c r="E72" s="97" t="s">
        <v>96</v>
      </c>
      <c r="F72" s="72" t="s">
        <v>81</v>
      </c>
      <c r="G72" s="72" t="s">
        <v>79</v>
      </c>
      <c r="H72" s="72"/>
      <c r="I72" s="72" t="s">
        <v>89</v>
      </c>
      <c r="J72" s="72" t="s">
        <v>79</v>
      </c>
      <c r="K72" s="72"/>
      <c r="L72" s="72" t="s">
        <v>91</v>
      </c>
      <c r="M72" s="72" t="s">
        <v>82</v>
      </c>
      <c r="N72" s="72">
        <v>45</v>
      </c>
      <c r="O72" s="72"/>
      <c r="P72" s="72" t="s">
        <v>83</v>
      </c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5:29" x14ac:dyDescent="0.25">
      <c r="E73" s="97"/>
      <c r="F73" s="67">
        <f>D16</f>
        <v>0</v>
      </c>
      <c r="G73" s="67"/>
      <c r="H73" s="67"/>
      <c r="I73" s="67">
        <f>D28</f>
        <v>0</v>
      </c>
      <c r="J73" s="67"/>
      <c r="K73" s="67"/>
      <c r="L73" s="67">
        <f>D37</f>
        <v>0</v>
      </c>
      <c r="M73" s="67"/>
      <c r="N73" s="67">
        <f>SUM(F73:L73)</f>
        <v>0</v>
      </c>
      <c r="O73" s="67"/>
      <c r="P73" s="68" t="str">
        <f>IF(N73=0," ",IF(N73&gt;=45,"通過","未通過"))</f>
        <v xml:space="preserve"> </v>
      </c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5:29" x14ac:dyDescent="0.25"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5:29" x14ac:dyDescent="0.25">
      <c r="E75" s="66" t="s">
        <v>97</v>
      </c>
      <c r="F75" s="66"/>
      <c r="G75" s="66"/>
      <c r="H75" s="66"/>
      <c r="I75" s="66"/>
      <c r="J75" s="66"/>
      <c r="K75" s="66"/>
      <c r="L75" s="66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5:29" x14ac:dyDescent="0.25">
      <c r="E76" s="98" t="s">
        <v>98</v>
      </c>
      <c r="F76" s="73" t="s">
        <v>99</v>
      </c>
      <c r="G76" s="73"/>
      <c r="H76" s="73" t="s">
        <v>79</v>
      </c>
      <c r="I76" s="99" t="s">
        <v>100</v>
      </c>
      <c r="J76" s="99"/>
      <c r="K76" s="73" t="s">
        <v>79</v>
      </c>
      <c r="L76" s="99" t="s">
        <v>101</v>
      </c>
      <c r="M76" s="99"/>
      <c r="N76" s="73" t="s">
        <v>79</v>
      </c>
      <c r="O76" s="99" t="s">
        <v>102</v>
      </c>
      <c r="P76" s="99"/>
      <c r="Q76" s="99"/>
      <c r="R76" s="73" t="s">
        <v>79</v>
      </c>
      <c r="S76" s="99" t="s">
        <v>103</v>
      </c>
      <c r="T76" s="99"/>
      <c r="U76" s="99"/>
      <c r="V76" s="73" t="s">
        <v>79</v>
      </c>
      <c r="W76" s="99" t="s">
        <v>104</v>
      </c>
      <c r="X76" s="99"/>
      <c r="Y76" s="99"/>
      <c r="Z76" s="73" t="s">
        <v>105</v>
      </c>
      <c r="AA76" s="99">
        <v>160</v>
      </c>
      <c r="AB76" s="99"/>
      <c r="AC76" s="73" t="s">
        <v>83</v>
      </c>
    </row>
    <row r="77" spans="5:29" x14ac:dyDescent="0.25">
      <c r="E77" s="98"/>
      <c r="F77" s="67">
        <f>H49</f>
        <v>0</v>
      </c>
      <c r="G77" s="67"/>
      <c r="H77" s="67"/>
      <c r="I77" s="67">
        <f>K49</f>
        <v>0</v>
      </c>
      <c r="J77" s="67"/>
      <c r="K77" s="67"/>
      <c r="L77" s="67"/>
      <c r="M77" s="67">
        <f>O49</f>
        <v>0</v>
      </c>
      <c r="N77" s="67"/>
      <c r="O77" s="67"/>
      <c r="P77" s="67"/>
      <c r="Q77" s="67">
        <f>S49</f>
        <v>0</v>
      </c>
      <c r="R77" s="67"/>
      <c r="S77" s="67"/>
      <c r="T77" s="67"/>
      <c r="U77" s="67">
        <f>W49</f>
        <v>0</v>
      </c>
      <c r="V77" s="67"/>
      <c r="W77" s="67"/>
      <c r="X77" s="67"/>
      <c r="Y77" s="67">
        <f>AA49</f>
        <v>0</v>
      </c>
      <c r="Z77" s="67" t="s">
        <v>106</v>
      </c>
      <c r="AA77" s="100">
        <f>SUM(F77:Y77)</f>
        <v>0</v>
      </c>
      <c r="AB77" s="100"/>
      <c r="AC77" s="68" t="str">
        <f>IF(AA77=0," ",IF(AA77&gt;=160,"通過","未通過"))</f>
        <v xml:space="preserve"> </v>
      </c>
    </row>
    <row r="78" spans="5:29" x14ac:dyDescent="0.25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</sheetData>
  <sheetProtection password="CC6B" sheet="1" objects="1" scenarios="1" selectLockedCells="1"/>
  <mergeCells count="221">
    <mergeCell ref="AB24:AB27"/>
    <mergeCell ref="P27:Q27"/>
    <mergeCell ref="T27:U27"/>
    <mergeCell ref="X27:Y27"/>
    <mergeCell ref="T30:U30"/>
    <mergeCell ref="X30:Y30"/>
    <mergeCell ref="T31:U31"/>
    <mergeCell ref="X31:Y31"/>
    <mergeCell ref="P31:Q31"/>
    <mergeCell ref="P30:Q30"/>
    <mergeCell ref="T29:U29"/>
    <mergeCell ref="X29:Y29"/>
    <mergeCell ref="T9:U9"/>
    <mergeCell ref="X9:Y9"/>
    <mergeCell ref="T17:U17"/>
    <mergeCell ref="T18:U18"/>
    <mergeCell ref="T19:U19"/>
    <mergeCell ref="T20:U20"/>
    <mergeCell ref="X17:Y17"/>
    <mergeCell ref="X18:Y18"/>
    <mergeCell ref="X19:Y19"/>
    <mergeCell ref="X20:Y20"/>
    <mergeCell ref="T12:U12"/>
    <mergeCell ref="T43:U43"/>
    <mergeCell ref="X43:Y43"/>
    <mergeCell ref="C28:C33"/>
    <mergeCell ref="P43:P47"/>
    <mergeCell ref="T28:U28"/>
    <mergeCell ref="X47:Y47"/>
    <mergeCell ref="T32:U32"/>
    <mergeCell ref="X32:Y32"/>
    <mergeCell ref="E37:E48"/>
    <mergeCell ref="B4:B21"/>
    <mergeCell ref="X1:AA1"/>
    <mergeCell ref="B1:W1"/>
    <mergeCell ref="D14:D15"/>
    <mergeCell ref="D16:D21"/>
    <mergeCell ref="T21:U21"/>
    <mergeCell ref="X5:Y5"/>
    <mergeCell ref="T16:U16"/>
    <mergeCell ref="T13:U13"/>
    <mergeCell ref="T7:U7"/>
    <mergeCell ref="T6:U6"/>
    <mergeCell ref="T5:U5"/>
    <mergeCell ref="T8:U8"/>
    <mergeCell ref="X2:Y2"/>
    <mergeCell ref="X3:Y3"/>
    <mergeCell ref="X4:Y4"/>
    <mergeCell ref="T4:U4"/>
    <mergeCell ref="T2:U2"/>
    <mergeCell ref="P15:Q15"/>
    <mergeCell ref="P17:Q17"/>
    <mergeCell ref="P18:Q18"/>
    <mergeCell ref="T3:U3"/>
    <mergeCell ref="T10:U10"/>
    <mergeCell ref="T11:U11"/>
    <mergeCell ref="C24:C27"/>
    <mergeCell ref="X24:Y24"/>
    <mergeCell ref="X13:Y13"/>
    <mergeCell ref="X16:Y16"/>
    <mergeCell ref="X14:Y14"/>
    <mergeCell ref="X15:Y15"/>
    <mergeCell ref="X21:Y21"/>
    <mergeCell ref="X22:Y22"/>
    <mergeCell ref="X12:Y12"/>
    <mergeCell ref="T14:U14"/>
    <mergeCell ref="P13:Q13"/>
    <mergeCell ref="P14:Q14"/>
    <mergeCell ref="L23:M23"/>
    <mergeCell ref="L24:M24"/>
    <mergeCell ref="L27:M27"/>
    <mergeCell ref="P23:Q23"/>
    <mergeCell ref="T23:U23"/>
    <mergeCell ref="X23:Y23"/>
    <mergeCell ref="T25:U25"/>
    <mergeCell ref="T26:U26"/>
    <mergeCell ref="X25:Y25"/>
    <mergeCell ref="X26:Y26"/>
    <mergeCell ref="T24:U24"/>
    <mergeCell ref="T49:V49"/>
    <mergeCell ref="X49:Z49"/>
    <mergeCell ref="X37:Y37"/>
    <mergeCell ref="P48:Q48"/>
    <mergeCell ref="T48:U48"/>
    <mergeCell ref="X33:Y33"/>
    <mergeCell ref="X34:Y34"/>
    <mergeCell ref="X35:Y35"/>
    <mergeCell ref="X36:Y36"/>
    <mergeCell ref="T35:U35"/>
    <mergeCell ref="T36:U36"/>
    <mergeCell ref="X48:Y48"/>
    <mergeCell ref="T44:U44"/>
    <mergeCell ref="T46:U46"/>
    <mergeCell ref="X46:Y46"/>
    <mergeCell ref="T37:U37"/>
    <mergeCell ref="X44:Y44"/>
    <mergeCell ref="T47:U47"/>
    <mergeCell ref="T45:U45"/>
    <mergeCell ref="X45:Y45"/>
    <mergeCell ref="T38:U38"/>
    <mergeCell ref="X38:Y38"/>
    <mergeCell ref="T39:U39"/>
    <mergeCell ref="X39:Y39"/>
    <mergeCell ref="I49:J49"/>
    <mergeCell ref="M49:N49"/>
    <mergeCell ref="P16:Q16"/>
    <mergeCell ref="P21:Q21"/>
    <mergeCell ref="P22:Q22"/>
    <mergeCell ref="P24:Q24"/>
    <mergeCell ref="P28:Q28"/>
    <mergeCell ref="P49:R49"/>
    <mergeCell ref="P33:Q33"/>
    <mergeCell ref="P34:Q34"/>
    <mergeCell ref="P35:Q35"/>
    <mergeCell ref="P36:Q36"/>
    <mergeCell ref="P19:Q19"/>
    <mergeCell ref="P20:Q20"/>
    <mergeCell ref="P25:Q25"/>
    <mergeCell ref="P26:Q26"/>
    <mergeCell ref="P29:Q29"/>
    <mergeCell ref="L16:M16"/>
    <mergeCell ref="L17:M17"/>
    <mergeCell ref="L18:M18"/>
    <mergeCell ref="L19:M19"/>
    <mergeCell ref="L21:M21"/>
    <mergeCell ref="P32:Q32"/>
    <mergeCell ref="L37:L39"/>
    <mergeCell ref="B22:B33"/>
    <mergeCell ref="C34:C36"/>
    <mergeCell ref="D28:D33"/>
    <mergeCell ref="D34:D36"/>
    <mergeCell ref="L2:M2"/>
    <mergeCell ref="B34:B48"/>
    <mergeCell ref="C4:C13"/>
    <mergeCell ref="C14:C15"/>
    <mergeCell ref="C16:C21"/>
    <mergeCell ref="L12:M12"/>
    <mergeCell ref="L13:M13"/>
    <mergeCell ref="D24:D27"/>
    <mergeCell ref="E24:E27"/>
    <mergeCell ref="C22:C23"/>
    <mergeCell ref="D22:D23"/>
    <mergeCell ref="E22:E23"/>
    <mergeCell ref="C37:C48"/>
    <mergeCell ref="D37:D48"/>
    <mergeCell ref="D4:D13"/>
    <mergeCell ref="E4:E13"/>
    <mergeCell ref="E14:E15"/>
    <mergeCell ref="E16:E21"/>
    <mergeCell ref="E28:E33"/>
    <mergeCell ref="E34:E36"/>
    <mergeCell ref="P3:Q3"/>
    <mergeCell ref="P2:Q2"/>
    <mergeCell ref="P4:Q4"/>
    <mergeCell ref="P5:Q5"/>
    <mergeCell ref="P6:Q6"/>
    <mergeCell ref="P7:Q7"/>
    <mergeCell ref="P8:Q8"/>
    <mergeCell ref="P10:Q10"/>
    <mergeCell ref="P11:Q11"/>
    <mergeCell ref="P9:Q9"/>
    <mergeCell ref="L4:M4"/>
    <mergeCell ref="L5:M5"/>
    <mergeCell ref="L6:M6"/>
    <mergeCell ref="AB37:AB48"/>
    <mergeCell ref="P12:Q12"/>
    <mergeCell ref="AB4:AB13"/>
    <mergeCell ref="AB14:AB15"/>
    <mergeCell ref="AB16:AB21"/>
    <mergeCell ref="AB28:AB33"/>
    <mergeCell ref="AB34:AB36"/>
    <mergeCell ref="T34:U34"/>
    <mergeCell ref="T33:U33"/>
    <mergeCell ref="X28:Y28"/>
    <mergeCell ref="T22:U22"/>
    <mergeCell ref="X6:Y6"/>
    <mergeCell ref="T15:U15"/>
    <mergeCell ref="L11:M11"/>
    <mergeCell ref="AB22:AB23"/>
    <mergeCell ref="L22:M22"/>
    <mergeCell ref="P37:P39"/>
    <mergeCell ref="T40:T42"/>
    <mergeCell ref="X40:X42"/>
    <mergeCell ref="L40:L42"/>
    <mergeCell ref="P40:P42"/>
    <mergeCell ref="T60:AA61"/>
    <mergeCell ref="E63:E64"/>
    <mergeCell ref="E68:E69"/>
    <mergeCell ref="E72:E73"/>
    <mergeCell ref="E76:E77"/>
    <mergeCell ref="I76:J76"/>
    <mergeCell ref="L76:M76"/>
    <mergeCell ref="O76:Q76"/>
    <mergeCell ref="S76:U76"/>
    <mergeCell ref="W76:Y76"/>
    <mergeCell ref="AA76:AB76"/>
    <mergeCell ref="AA77:AB77"/>
    <mergeCell ref="B2:E2"/>
    <mergeCell ref="E52:H53"/>
    <mergeCell ref="T54:AA58"/>
    <mergeCell ref="E57:E58"/>
    <mergeCell ref="L7:M7"/>
    <mergeCell ref="L9:M9"/>
    <mergeCell ref="L10:M10"/>
    <mergeCell ref="L8:M8"/>
    <mergeCell ref="L14:M14"/>
    <mergeCell ref="L15:M15"/>
    <mergeCell ref="L48:M48"/>
    <mergeCell ref="L34:M34"/>
    <mergeCell ref="L28:M28"/>
    <mergeCell ref="L43:L47"/>
    <mergeCell ref="L29:M29"/>
    <mergeCell ref="L30:M30"/>
    <mergeCell ref="L31:M31"/>
    <mergeCell ref="L35:M35"/>
    <mergeCell ref="L36:M36"/>
    <mergeCell ref="X7:Y7"/>
    <mergeCell ref="X8:Y8"/>
    <mergeCell ref="X10:Y10"/>
    <mergeCell ref="X11:Y11"/>
    <mergeCell ref="L3:M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108普演藝科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2022-05-12T03:17:47Z</dcterms:modified>
</cp:coreProperties>
</file>